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 2016" sheetId="7" r:id="rId7"/>
    <sheet name="Relación 2015" sheetId="8" r:id="rId8"/>
    <sheet name="Relación 2014" sheetId="9" r:id="rId9"/>
    <sheet name="2013" sheetId="10" r:id="rId10"/>
    <sheet name="2012" sheetId="11" r:id="rId11"/>
    <sheet name="2011 " sheetId="12" r:id="rId12"/>
    <sheet name="2010" sheetId="13" r:id="rId13"/>
    <sheet name="2009" sheetId="14" r:id="rId14"/>
    <sheet name="2008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<sst xmlns="http://schemas.openxmlformats.org/spreadsheetml/2006/main" count="2957" uniqueCount="775">
  <si>
    <t>Gastos de difusión, información y publicac. oficiales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</si>
  <si>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</si>
  <si>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</si>
  <si>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</si>
  <si>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</si>
  <si>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</si>
  <si>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</si>
  <si>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</si>
  <si>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</si>
  <si>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ACUMULADO</t>
  </si>
  <si>
    <t>PRESUPUESTADO</t>
  </si>
  <si>
    <t>Gastos de difusión, información y publicaciones oficiales</t>
  </si>
  <si>
    <t>S U M A</t>
  </si>
  <si>
    <t>OCTUBRE</t>
  </si>
  <si>
    <t>NOVIEMBRE</t>
  </si>
  <si>
    <t>DICIEMBRE</t>
  </si>
  <si>
    <t>2 0 0 9</t>
  </si>
  <si>
    <t>MES</t>
  </si>
  <si>
    <t>AUTORIZADO</t>
  </si>
  <si>
    <t>SEPTIEMBRE</t>
  </si>
  <si>
    <t>2 0 1 0</t>
  </si>
  <si>
    <t>E J E R C I D O</t>
  </si>
  <si>
    <t>PORCENTAJE</t>
  </si>
  <si>
    <t>VARIACION</t>
  </si>
  <si>
    <t>IMPORTE</t>
  </si>
  <si>
    <t>INSTITUTO ELECTORAL Y DE PARTICIPACION CIUDADANA DEL ESTADO DE JALISCO</t>
  </si>
  <si>
    <t>2 0 1 1</t>
  </si>
  <si>
    <t>ajuste</t>
  </si>
  <si>
    <t>2 0 1 2</t>
  </si>
  <si>
    <t>PARCIAL</t>
  </si>
  <si>
    <t>Publicación en Periódicos</t>
  </si>
  <si>
    <t>Sucripcion Anual de Periódicos</t>
  </si>
  <si>
    <t>Material para Capacitación</t>
  </si>
  <si>
    <t>Varios</t>
  </si>
  <si>
    <t>Leyes, Revistas y Boletines</t>
  </si>
  <si>
    <t>Varios ( Proceso Electoral )</t>
  </si>
  <si>
    <t>GASTOS DE DIFUSION, INFORMACION Y PUBLICACIONES OFICIALES</t>
  </si>
  <si>
    <t>PRESUPUESTO</t>
  </si>
  <si>
    <t>2 0 0 8</t>
  </si>
  <si>
    <t>M A R Z O</t>
  </si>
  <si>
    <t>A B R I L</t>
  </si>
  <si>
    <t>M A Y O</t>
  </si>
  <si>
    <t>J U N I O</t>
  </si>
  <si>
    <t>Dirección de Publicaciones</t>
  </si>
  <si>
    <t>J U L I O</t>
  </si>
  <si>
    <t>A G O S T O</t>
  </si>
  <si>
    <t>S E P T I E M B R E</t>
  </si>
  <si>
    <t>O C T U B R E</t>
  </si>
  <si>
    <t>N O V I E M B R E</t>
  </si>
  <si>
    <t>D I C I E M B R E</t>
  </si>
  <si>
    <t>2 0 1 3</t>
  </si>
  <si>
    <t>3611</t>
  </si>
  <si>
    <t>Difusión por Radio, TV y otros Medios de Mensajes Sobre programas y Act. Gubernamentales</t>
  </si>
  <si>
    <t>0001</t>
  </si>
  <si>
    <t>0005</t>
  </si>
  <si>
    <t>0006</t>
  </si>
  <si>
    <t>2 0 1 4</t>
  </si>
  <si>
    <t>Póliza</t>
  </si>
  <si>
    <t>Fecha</t>
  </si>
  <si>
    <t>Tipo</t>
  </si>
  <si>
    <t xml:space="preserve">Número </t>
  </si>
  <si>
    <t>Descripción</t>
  </si>
  <si>
    <t>Importe</t>
  </si>
  <si>
    <t>Denominación del Medio de Comunicación</t>
  </si>
  <si>
    <t>Justificación</t>
  </si>
  <si>
    <t>Relación con Función o Servicio Público</t>
  </si>
  <si>
    <t xml:space="preserve">FEBRERO </t>
  </si>
  <si>
    <t>11/Feb/2014</t>
  </si>
  <si>
    <t>Egresos</t>
  </si>
  <si>
    <t>Material para Dirección de Capacitación</t>
  </si>
  <si>
    <t>Programa de Educación Cívica</t>
  </si>
  <si>
    <t>21/Feb/2014</t>
  </si>
  <si>
    <t>26/Feb/2014</t>
  </si>
  <si>
    <t xml:space="preserve"> </t>
  </si>
  <si>
    <t>28/Mar/2014</t>
  </si>
  <si>
    <t>04/Jun/2014</t>
  </si>
  <si>
    <t>29/Abr/2014</t>
  </si>
  <si>
    <t>Firma Convenio de Colaboración entre eI ITEI y el IEPC Jalisco</t>
  </si>
  <si>
    <t>Difusión a traves de Lonas e Impresos</t>
  </si>
  <si>
    <t>Curso en Materia de Transparencia a la Sociedad Civil</t>
  </si>
  <si>
    <t>Folleto del Sistema Electrónico de Recepción de Solicitudes de Información</t>
  </si>
  <si>
    <t>Difusión a traves de  Folletos</t>
  </si>
  <si>
    <t>Marco de la Firma del Convenio de Colaboración entre el ITEI y el IEPC</t>
  </si>
  <si>
    <t>501-3000-3611</t>
  </si>
  <si>
    <t>Evento Incubadora de Liderazgos Femeninos</t>
  </si>
  <si>
    <t>Promocional de Valores Cívicos y Democráticos</t>
  </si>
  <si>
    <t>Programa de Equidad de Género</t>
  </si>
  <si>
    <t>Publicación de Desplegado</t>
  </si>
  <si>
    <t>Esquela lic. Raúl Elizondo</t>
  </si>
  <si>
    <t>Promoción del Programa Televisivo C7 Democracia</t>
  </si>
  <si>
    <t>Elección de Consejeros Electorales Locales</t>
  </si>
  <si>
    <t xml:space="preserve">          3611 GASTOS DE DIFUSION POR RADIO , TV Y OTROS MEDIOS DE MENSAJES SOBRE PROGRAMAS Y ACTIVIDADES GUBERNAMENTALES</t>
  </si>
  <si>
    <t>05/ago/2014</t>
  </si>
  <si>
    <t>14/ago/2014</t>
  </si>
  <si>
    <t>20/ago/2014</t>
  </si>
  <si>
    <t>22/ago/2014</t>
  </si>
  <si>
    <t>27/ago/2014</t>
  </si>
  <si>
    <t>29/ago/2014</t>
  </si>
  <si>
    <t>Condolencias</t>
  </si>
  <si>
    <t xml:space="preserve">Portal de Información Política y Noticias de Actualidad en México, </t>
  </si>
  <si>
    <t>Cobertura y Difusión de Actividades</t>
  </si>
  <si>
    <t>Monitoreo en Radio, Televisión y Prensa</t>
  </si>
  <si>
    <t>Monitoreo de Notas Informativas que mencionen al IEPC</t>
  </si>
  <si>
    <t>Monitoreo y Atención de Medios</t>
  </si>
  <si>
    <t>Apercibimiento de Acuerdo con el Marco Constitucional Contra Actos de Proselitismo</t>
  </si>
  <si>
    <t>Material Promocional</t>
  </si>
  <si>
    <t>Difusión de Actividades</t>
  </si>
  <si>
    <t>Convocatoria Elección Ordinaria</t>
  </si>
  <si>
    <t>Promoción del IEPC</t>
  </si>
  <si>
    <t>Subtotal</t>
  </si>
  <si>
    <t>47564</t>
  </si>
  <si>
    <t>47610</t>
  </si>
  <si>
    <t>47623</t>
  </si>
  <si>
    <t>Crayolas en cartón Reciclado</t>
  </si>
  <si>
    <t>Boligrafos con Marcatextos</t>
  </si>
  <si>
    <t>Vaso Impresión 2 Tintas</t>
  </si>
  <si>
    <t>Desplegado de Convocatoria Elección Ordinaria</t>
  </si>
  <si>
    <t>29/Sep/2014</t>
  </si>
  <si>
    <t>Responsable Directo de la Autorización</t>
  </si>
  <si>
    <t>Consejero Presidente y/o Director General</t>
  </si>
  <si>
    <t>SUMA DEL MES</t>
  </si>
  <si>
    <t>Desplegado Convocatoria Consejeros Distritales y Municipales</t>
  </si>
  <si>
    <t>Banner Publicitario</t>
  </si>
  <si>
    <t>Lona Publicitaria</t>
  </si>
  <si>
    <t>Promoción del Programa Televisivo</t>
  </si>
  <si>
    <t xml:space="preserve"> 1000 Calendarios de Pared</t>
  </si>
  <si>
    <t xml:space="preserve"> Lona Impresa en Calidad Fotográfica</t>
  </si>
  <si>
    <t xml:space="preserve"> Folleto Cuadríptico</t>
  </si>
  <si>
    <t xml:space="preserve"> Esquela IEPC Sr Raúl Elizondo</t>
  </si>
  <si>
    <t>Lona Impresa</t>
  </si>
  <si>
    <t>Esquela Arnaldo Córdova 01 Jul 2014</t>
  </si>
  <si>
    <t>Banner Publicitario Página www</t>
  </si>
  <si>
    <t>Desplegado "Apercibimiento Actos de Campaña" El Informador</t>
  </si>
  <si>
    <t>Desplegado "Apercibimiento Actos de Campaña"El Occidental</t>
  </si>
  <si>
    <t>Desplegado "Apercibimiento Actos de Campaña" La Crónica</t>
  </si>
  <si>
    <t>Desplegado "Apercibimiento Actos de Campaña" La Jornada</t>
  </si>
  <si>
    <t>Desplegado "Apercibimiento Actos de Campaña" El Mural</t>
  </si>
  <si>
    <t>Desplegado "Apercibimiento Actos de Campaña" El Milenio</t>
  </si>
  <si>
    <t>Monitoreo Especializado de las Reformas Electorales</t>
  </si>
  <si>
    <t>01/dic/2014</t>
  </si>
  <si>
    <t>03/dic/2014</t>
  </si>
  <si>
    <t>06/dic/2014</t>
  </si>
  <si>
    <t>11/dic/2014</t>
  </si>
  <si>
    <t>16/dic/2014</t>
  </si>
  <si>
    <t>18/dic/2014</t>
  </si>
  <si>
    <t>31/dic/2014</t>
  </si>
  <si>
    <t>Desplegado "Día Internacional de la Eliminación de la Violencia contra las Mujeres"</t>
  </si>
  <si>
    <t>Desplegado " Convocatoria Nacional de Organismos Públicos Autónomos" en El Informador.</t>
  </si>
  <si>
    <t>Desplegado " Convocatoria Nacional de Organismos Públicos Autónomos" en el Mural.</t>
  </si>
  <si>
    <t>Administración y Manejo de Redes Sociales durante la  FIL 2014</t>
  </si>
  <si>
    <t>Desplegado " Convocatoria Candidatos Independientes periódico el Informador</t>
  </si>
  <si>
    <t>Desplegado " Convocatoria Candidatos Independientes periódico el Occidental</t>
  </si>
  <si>
    <t>Desplegado " Convocatoria Candidatos Independientes periódico el Mural</t>
  </si>
  <si>
    <t>Producción de  E-Books</t>
  </si>
  <si>
    <t>Manejo de Redes Sociales</t>
  </si>
  <si>
    <t>Difusión a Través de Internet</t>
  </si>
  <si>
    <t>Diario</t>
  </si>
  <si>
    <t>2 0 1 5</t>
  </si>
  <si>
    <t>E N E R O</t>
  </si>
  <si>
    <t>21/Ene/2015</t>
  </si>
  <si>
    <t>48272</t>
  </si>
  <si>
    <t>Lona para Colocación en Rueda de Prensa</t>
  </si>
  <si>
    <t>Material para Colocación en Rueda de Prensa</t>
  </si>
  <si>
    <t>Promoción Iepc</t>
  </si>
  <si>
    <t>F E B R E R O</t>
  </si>
  <si>
    <t>16/Feb/2015</t>
  </si>
  <si>
    <t>56</t>
  </si>
  <si>
    <t xml:space="preserve">Publicación de Licitación Pública Nacional </t>
  </si>
  <si>
    <t>18/Feb/2015</t>
  </si>
  <si>
    <t>49022</t>
  </si>
  <si>
    <t>Covocatoria Licitación Pública</t>
  </si>
  <si>
    <t>Licitación Pública</t>
  </si>
  <si>
    <t>28/Feb/2015</t>
  </si>
  <si>
    <t>49172</t>
  </si>
  <si>
    <t>Banner Publicado en página Web</t>
  </si>
  <si>
    <t>05/Mzo/2015</t>
  </si>
  <si>
    <t>49216</t>
  </si>
  <si>
    <t>49217</t>
  </si>
  <si>
    <t>49236</t>
  </si>
  <si>
    <t>49237</t>
  </si>
  <si>
    <t>49238</t>
  </si>
  <si>
    <t>49239</t>
  </si>
  <si>
    <t>49245</t>
  </si>
  <si>
    <t>49246</t>
  </si>
  <si>
    <t>09/Mzo/2015</t>
  </si>
  <si>
    <t>11/Mzo/2015</t>
  </si>
  <si>
    <t>Proceso Electoral</t>
  </si>
  <si>
    <t>Identificación  Personal IEPC   en   Proceso   Electoral</t>
  </si>
  <si>
    <t>Playeras Institucionales</t>
  </si>
  <si>
    <t>24/Mzo/2015</t>
  </si>
  <si>
    <t>25/Mzo/2015</t>
  </si>
  <si>
    <t>31/Mzo/2015</t>
  </si>
  <si>
    <t>Servicio de Fotoperiodista</t>
  </si>
  <si>
    <t>Memoria del Proceso Electoral</t>
  </si>
  <si>
    <t>15/abr/2015</t>
  </si>
  <si>
    <t>16/abr/2015</t>
  </si>
  <si>
    <t>20/abr/2015</t>
  </si>
  <si>
    <t>22/abr/2015</t>
  </si>
  <si>
    <t>28/abr/2015</t>
  </si>
  <si>
    <t>30/abr/2015</t>
  </si>
  <si>
    <t>Servicio de Producción de Banco de Imágenes</t>
  </si>
  <si>
    <t>Difusión a Través de Publicación</t>
  </si>
  <si>
    <t>El Arte en la Promoción del Voto y la Participación Ciudadana</t>
  </si>
  <si>
    <t>Promoción del Voto</t>
  </si>
  <si>
    <t>Material Promocional al Público Asistente al Festival Papirolas 2015</t>
  </si>
  <si>
    <t>Material Informativo Para La Ciudadanía Jalisciense</t>
  </si>
  <si>
    <t>Información para el Proceso Electoral 2015</t>
  </si>
  <si>
    <t xml:space="preserve">Material Informativo </t>
  </si>
  <si>
    <t>Impresión de Imágenes de Artistas en Postales</t>
  </si>
  <si>
    <t>Tripticos Material Infomátivo</t>
  </si>
  <si>
    <t>Cancelación de Cheque 49495 del Mes de Abril</t>
  </si>
  <si>
    <t>Publicidad en Parabuses</t>
  </si>
  <si>
    <t>Impresión de Mupis en Parabúses</t>
  </si>
  <si>
    <t xml:space="preserve">Postales para Difusión </t>
  </si>
  <si>
    <t>Material Promocional al Público Asistente a la Celebración del Día Mundial del Libro</t>
  </si>
  <si>
    <t>Material de Difusión ( Separadores y Postales )</t>
  </si>
  <si>
    <t>Material para Colocación en Celebración del Día Mundial del Libro</t>
  </si>
  <si>
    <t xml:space="preserve">Lona para Difusión </t>
  </si>
  <si>
    <t>Campaña Publicitaria  a Través de Espectaculares</t>
  </si>
  <si>
    <t>Difusión a Través de Espectaculares</t>
  </si>
  <si>
    <t>Campaña Institucional</t>
  </si>
  <si>
    <t>Difusión a Través de Transporte Público</t>
  </si>
  <si>
    <t>Banner Publicitario Institucional en Página Web</t>
  </si>
  <si>
    <t>Espacios Publicitarios en Vallas Móviles</t>
  </si>
  <si>
    <t>Difusión a Través de Espacios Publicitarios</t>
  </si>
  <si>
    <t>Promoción  " Tu Poder Decide"</t>
  </si>
  <si>
    <t>Vestimenta del Edificio</t>
  </si>
  <si>
    <t>Distintivo " Gilberto Rincón Gallardo"</t>
  </si>
  <si>
    <t>Socialización de Distintivo</t>
  </si>
  <si>
    <t>Campaña Publicitaria en el Estadio Jalisco</t>
  </si>
  <si>
    <t>Difusión a Través de Vallas</t>
  </si>
  <si>
    <t>Playeras con Logotipo Institucional</t>
  </si>
  <si>
    <t>Promoción Revista Folios</t>
  </si>
  <si>
    <t>Difusión a Través de Lonas</t>
  </si>
  <si>
    <t>Campaña Publicitaria en Parabúses</t>
  </si>
  <si>
    <t>Difusión a Través de Parabúses</t>
  </si>
  <si>
    <t>Desplegado "Vota 7 de Junio" en Publicaciones Metropolitanas</t>
  </si>
  <si>
    <t>Desplegado "Vota 7 de Junio" en el Mural</t>
  </si>
  <si>
    <t>Lona Tipo Banner</t>
  </si>
  <si>
    <t>Material Promocional al Público Asistente a la Feria Municipal del Libro</t>
  </si>
  <si>
    <t>Campaña Publicitaria en el Estadio Omnilife</t>
  </si>
  <si>
    <t>Gorras con Logotipo Institucional</t>
  </si>
  <si>
    <t>Tripticos Delitos Electorales, Jornada Electoral y Promoción al Voto</t>
  </si>
  <si>
    <t>Difusión a través de Impresos</t>
  </si>
  <si>
    <t>Volantes Promoción al Voto</t>
  </si>
  <si>
    <t>Campaña Publicitaria en Tv y Radio</t>
  </si>
  <si>
    <t>Difusión a traves de TV y Radio</t>
  </si>
  <si>
    <t>Promoción  " Tú Voto Sí Vale"</t>
  </si>
  <si>
    <t>Inserciones en Revista Boletín Marcador</t>
  </si>
  <si>
    <t xml:space="preserve">Apoyo Interprete Lengua de Señas C-7 </t>
  </si>
  <si>
    <t>Difusión a Través de Televisión</t>
  </si>
  <si>
    <t>Desplegado " Vota 7 de Junio, Martha"</t>
  </si>
  <si>
    <t>Desplegado " Vota 7 de Junio, Sara"</t>
  </si>
  <si>
    <t>Desplegado " Vota 7 de Junio, Néstor"</t>
  </si>
  <si>
    <t>Impresión  "El Arte en la promoción del Voto y la Participación Ciudadana"</t>
  </si>
  <si>
    <t>Desplegado " Vota 7 de Junio, Bruno"</t>
  </si>
  <si>
    <t>Desplegado  "Periódo de Reflexión del Voto y Veda Electoral"</t>
  </si>
  <si>
    <t>Desplegado  "Urnas Electrónicas"</t>
  </si>
  <si>
    <t>Desplegado " Boleta Electoral Guadalajara"</t>
  </si>
  <si>
    <t>Desplegado "Condiciones y Restricciones Proceso Electoral 2015"</t>
  </si>
  <si>
    <t>Desplegado " Vota 7 de Junio"</t>
  </si>
  <si>
    <t>Cancelación varios cheques</t>
  </si>
  <si>
    <t>Desplegado " Vota 7 de Junio, Folios "</t>
  </si>
  <si>
    <t>Desplegado  "A la Ciudadanía del Municipio de Ocotlán"</t>
  </si>
  <si>
    <t xml:space="preserve">Servicio de Actividades Lúdicas </t>
  </si>
  <si>
    <t>Difusión a Través de Mat Gráfico y Audiovisual</t>
  </si>
  <si>
    <t xml:space="preserve"> Lonas Para instalacion en Consejos Distritales  para Agradecer el Voto</t>
  </si>
  <si>
    <t xml:space="preserve">Cartel Para Facilitar el Voto a Personas con Discapacidad </t>
  </si>
  <si>
    <t xml:space="preserve">Cartel Difusión  "El Arte de la Promoción del Voto y la Participación Ciudadana" </t>
  </si>
  <si>
    <t xml:space="preserve">Servicios para la campaña publicitaria en  tren eléctrico urbano </t>
  </si>
  <si>
    <t>Difusión a Través de  Espacios Publicitarios</t>
  </si>
  <si>
    <t>Lona  para Rueda de Prensa y Entrevistas</t>
  </si>
  <si>
    <t>57177</t>
  </si>
  <si>
    <t>Banner e Impresión de Lona de la Cultura de Inclusión y Participación Ciudadana</t>
  </si>
  <si>
    <t>Cultura de Inclusión</t>
  </si>
  <si>
    <t>57196</t>
  </si>
  <si>
    <t>Esquela Iepc María Trinidad Ledezma Villicaña</t>
  </si>
  <si>
    <t>57713</t>
  </si>
  <si>
    <t>Impresión de Lona para la Sesiones de la Comisión de Reglamentos</t>
  </si>
  <si>
    <t>57888</t>
  </si>
  <si>
    <t>Impresión de Lona en Evento de Firma de Compromiso por la Paridad</t>
  </si>
  <si>
    <t>SIN MOVIMIENTOS</t>
  </si>
  <si>
    <t>TOTAL ANUAL</t>
  </si>
  <si>
    <t>2 0 1 6</t>
  </si>
  <si>
    <t>EGRESOS</t>
  </si>
  <si>
    <t>59052</t>
  </si>
  <si>
    <t>59069</t>
  </si>
  <si>
    <t>161</t>
  </si>
  <si>
    <t xml:space="preserve"> BANNER SITIO WEB WWW.CINEXCEPCION.COM MYO-OCT/2016. F-26A</t>
  </si>
  <si>
    <t xml:space="preserve"> INSERCION PUBLICITARIA PERIODICO MI REGION 1/2 PLANA COLOR. F-8413</t>
  </si>
  <si>
    <t>MI REGION</t>
  </si>
  <si>
    <t>WEB WWW.PARALE</t>
  </si>
  <si>
    <t>WWW.FUERADEJU</t>
  </si>
  <si>
    <t xml:space="preserve"> WEB WWW.CINEXCEPCION.COM </t>
  </si>
  <si>
    <t>PROMOCION ACTIVIDAD INSTITUCIONAL</t>
  </si>
  <si>
    <t>30-05-2016</t>
  </si>
  <si>
    <t>04-05-2016</t>
  </si>
  <si>
    <t>10-05-2016</t>
  </si>
  <si>
    <t>NO HUBO EROGACION EN ESTE CONCEPTO</t>
  </si>
  <si>
    <t xml:space="preserve">          3611   GASTOS DE DIFUSION POR RADIO , TV Y OTROS MEDIOS DE MENSAJES SOBRE PROGRAMAS Y ACTIVIDADES GUBERNAMENTALES</t>
  </si>
  <si>
    <t xml:space="preserve">          3611  GASTOS DE DIFUSION POR RADIO , TV Y OTROS MEDIOS DE MENSAJES SOBRE PROGRAMAS Y ACTIVIDADES GUBERNAMENTALES</t>
  </si>
  <si>
    <t>18-11-16</t>
  </si>
  <si>
    <t>DIARIO</t>
  </si>
  <si>
    <t>35</t>
  </si>
  <si>
    <t>19/Dic/2016</t>
  </si>
  <si>
    <t>42</t>
  </si>
  <si>
    <t>25-11-2016</t>
  </si>
  <si>
    <t>797</t>
  </si>
  <si>
    <t>PAGO CONVOCATORIA PARA ELECCIÓN DE COMITES DE PARTICIPACIÓN SOCIAL</t>
  </si>
  <si>
    <t>796</t>
  </si>
  <si>
    <t xml:space="preserve">CONVOCATORIA PARA LA ELECCIÓN DE LOS INTEGRANTES  DEL COMITÉ  DE PARTICIPACIÓN SOCIAL </t>
  </si>
  <si>
    <t>18-11-2016</t>
  </si>
  <si>
    <t xml:space="preserve">DIARIO </t>
  </si>
  <si>
    <t>2 0 1 7</t>
  </si>
  <si>
    <t>20-10-2016</t>
  </si>
  <si>
    <t>676</t>
  </si>
  <si>
    <t>INSERCIÓN A BLANCO Y NEGRO DIARIO EL INFORMADOR</t>
  </si>
  <si>
    <t>CONVOCATORIA PARA LA ELECCIÓN DE LOS INTEGRANTES DEL COMITÉ DE PARTICIPACIÓN SOCIAL</t>
  </si>
  <si>
    <t>INSERCIÓN A BLANCO Y NEGRO DIARIO EL OCCIDENTAL  INFORMADOR</t>
  </si>
  <si>
    <t>89</t>
  </si>
  <si>
    <t>73</t>
  </si>
  <si>
    <t>23-12-2016</t>
  </si>
  <si>
    <t>78</t>
  </si>
  <si>
    <t>88</t>
  </si>
  <si>
    <t>28-12-2016</t>
  </si>
  <si>
    <t>BANNER EN SITIO WEB WWW.PARALE</t>
  </si>
  <si>
    <t>BANNER PUBL IEPC WWW.FUERADEJU</t>
  </si>
  <si>
    <t>SERVICIO DE GENERACIÓN DE DISEÑOS Y CONTENIDOS DIGITALES PARA REDES SOCIALES DE INTERNET 1/3</t>
  </si>
  <si>
    <t xml:space="preserve"> ESQUELA PARA EX CONSEJERO Y PERIODISTA JOSÉ MARÍA PULIDO</t>
  </si>
  <si>
    <t>INSERCIÓN  A BLANCO Y NEGRO MEDIA PLANA  DIARIO MILENIO</t>
  </si>
  <si>
    <t xml:space="preserve">INSERCIÓN  A BLANCO Y NEGRO MEDIA PLANA  DIARIO MURAL </t>
  </si>
  <si>
    <t>SERVICIO DE GENERACIÓN DE DISEÑOS Y CONTENIDOS DIGITALES PARA REDES SOCIALES DE INTERNET   2/3</t>
  </si>
  <si>
    <t>COMUNICACIÓN, DIFUSIÓN Y GENERACIÓN DE CONTENIDOS EN REDES SOCIALES 1/2</t>
  </si>
  <si>
    <t>COMUNICACIÓN, DIFUSIÓN Y GENERACIÓN DE CONTENIDOS EN REDES SOCIALES 2/2</t>
  </si>
  <si>
    <t>SERVICIO DE GENERACIÓN DE DISEÑOS Y CONTENIDOS DIGITALES PARA REDES SOCIALES DE INTERNET   3/3</t>
  </si>
  <si>
    <t>DIFUSIÓN DE MECANISMOS DE PARTICIPACIÓN SOCIAL,  EN RADIO Y TELEVISIÓN DEL INE</t>
  </si>
  <si>
    <t>GENERACIÓN DE DISEÑO DE CONTENIDOS DIGITALES EN REDES SOCIALES, PARA LOS MECANISMOS DE PARTICIPACIÓN SOCIAL</t>
  </si>
  <si>
    <t>DE ACUERDO A LOS LINEAMIENTOS TÉCNICOS DE LA RADIO Y TELEVISIÓN DEL INE</t>
  </si>
  <si>
    <t>MIGUEL ANGEL CERVANTES HERRERA</t>
  </si>
  <si>
    <t>JUAN PABLO ULLOA DAMY</t>
  </si>
  <si>
    <t>CÍA PERIODISTICA DEL SOL DE GUADALAJARA,  S.A. DE C.V.</t>
  </si>
  <si>
    <t xml:space="preserve">PAGINA TRES,  S.A. </t>
  </si>
  <si>
    <t>EDICIONES DEL NORTE, S.A. DE C.V.</t>
  </si>
  <si>
    <t>UNIÓN EDITORIALISTA, .S.A. DE C.V.</t>
  </si>
  <si>
    <t>PROMOCIÓN"#YO PARTICIPO PROMOVIENDO LA DEMOCRACIA"</t>
  </si>
  <si>
    <t>DIFUSIÓN DE CONVOCATORIA PARA LA ELECCIÓN DE LOS INTEGRANTES DEL COMITÉ DE PARTICIPACIÓN SOCIAL</t>
  </si>
  <si>
    <t>PROMOCIÓN 5° CICLO CINE Y POLÍTICA Y ACTIVIDADES IEPC EN FIL GDL 2016</t>
  </si>
  <si>
    <t>ESQUELA PARA EL EX CONSEJERO Y PERIODISTA JOSÉ MARÍA PULIDO</t>
  </si>
  <si>
    <t>PROMOCIÓN DEL VOTO DE LOS JALISCIENSES EN EL EXTRANJERO</t>
  </si>
  <si>
    <t>DINAMIZAR REDES SOCIALES DE INTERNET PARA LOS MECANISMOS DE PARTICIPACIÓN SOCIAL</t>
  </si>
  <si>
    <t>JOSÉ DE JESÚS GÓMEZ VALLE</t>
  </si>
  <si>
    <t xml:space="preserve">        2018 /    3611   GASTOS DE DIFUSION POR RADIO , TV Y OTROS MEDIOS DE MENSAJES SOBRE PROGRAMAS Y ACTIVIDADES GUBERNAMENTALES 2018</t>
  </si>
  <si>
    <t>19/Feb/2018</t>
  </si>
  <si>
    <t xml:space="preserve"> TR INSERCIÓN EN EL  INFORMADO  LICIT MAT ELEC </t>
  </si>
  <si>
    <t>UNION EDITORIALISTA</t>
  </si>
  <si>
    <t xml:space="preserve">INSERCIÓN DE LA CONVOCATORIA A PROVEEDORES DE MATERIAL  ELECTORAL </t>
  </si>
  <si>
    <t xml:space="preserve">DIFUSIÓN DE ACTIVIDADES INSTITUCIONALES </t>
  </si>
  <si>
    <t>GUILLERMO AMADO ALCARAZ CROSS</t>
  </si>
  <si>
    <t xml:space="preserve"> TR INSER DOC Y MAT ELEC </t>
  </si>
  <si>
    <t>CIA PERIODISTICA DEL SOL</t>
  </si>
  <si>
    <t>20/Feb/2018</t>
  </si>
  <si>
    <t xml:space="preserve"> TR INSERC1/2 PLANA "DIARIO REFORMA" LICIT MAT ELEC</t>
  </si>
  <si>
    <t xml:space="preserve">EDICIONES EL NORTE </t>
  </si>
  <si>
    <t xml:space="preserve"> TR INSERCIÓN UNA PLANA "VOZ DEL NTE" VJRE</t>
  </si>
  <si>
    <t xml:space="preserve">LA VOZ DEL NORTE </t>
  </si>
  <si>
    <t xml:space="preserve">DIFUSIÓN DEL VOTO  DE LOS JALISCIENSES EN EL EXTRANJERO </t>
  </si>
  <si>
    <t>05/Mar/2018</t>
  </si>
  <si>
    <t xml:space="preserve"> TR ESQUELA </t>
  </si>
  <si>
    <t xml:space="preserve">PUBLICACIÓN DE ESQUELA POR FALLECIMIENTO DE LA MADRE DE LA CONSJERA BEATRIZ RANGEL </t>
  </si>
  <si>
    <t xml:space="preserve">CONDOLENCIA </t>
  </si>
  <si>
    <t xml:space="preserve"> TR ESQUELA IRMA JUÁREZ </t>
  </si>
  <si>
    <t>EDITORIAL PÁGINA TRES</t>
  </si>
  <si>
    <t>07/Mar/2018</t>
  </si>
  <si>
    <t xml:space="preserve"> TR DOVELAS TREN LIGERO</t>
  </si>
  <si>
    <t xml:space="preserve"> ISA CORPORATIVO</t>
  </si>
  <si>
    <t xml:space="preserve">PROMOCIÓN Y DIFUSIÓN DEL VOTO </t>
  </si>
  <si>
    <t>12/Mar/2018</t>
  </si>
  <si>
    <t xml:space="preserve"> TR INSERCIÓN ROBA PLANA </t>
  </si>
  <si>
    <t>EDITORIAL GEA SA</t>
  </si>
  <si>
    <t>16/Mar/2018</t>
  </si>
  <si>
    <t xml:space="preserve"> TR IMPRESIÓN ENCARTE Y DISTRIBUSIÓN DE DOSSIER  PROMOCIÓN DEL VOTO  </t>
  </si>
  <si>
    <t>GRUPO EMPRESARIAL OFERTAS</t>
  </si>
  <si>
    <t>27/Mar/2018</t>
  </si>
  <si>
    <t xml:space="preserve"> TR IMPRESIÓN Y DISTRIBUCIÓN DE VOLANTES </t>
  </si>
  <si>
    <t>BARRIOS GARCÍA LIZBETH</t>
  </si>
  <si>
    <t xml:space="preserve"> TR ANT JINGLE ENTELEQUIA SA DE CV</t>
  </si>
  <si>
    <t xml:space="preserve">ENTELEQUIA SA DE CV </t>
  </si>
  <si>
    <t xml:space="preserve">ANTICIPO ELABORACIÓN JINGLE PROMOCIÓN DEL VOTO </t>
  </si>
  <si>
    <t>04/Abr/2018</t>
  </si>
  <si>
    <t xml:space="preserve"> TR PERIFONEO D5 </t>
  </si>
  <si>
    <t>GALVÁN IBARRA RICARDO ANTONIO</t>
  </si>
  <si>
    <t xml:space="preserve">DIFUSIÓN DE CONVOCATORIA E INVITACIÓN PARA INTEGRAR CONSEJOS DISTRITALES Y MUNICPALES </t>
  </si>
  <si>
    <t xml:space="preserve"> TR PERIFONEO D13 </t>
  </si>
  <si>
    <t>CUEVAS ESTRADA RUBEN</t>
  </si>
  <si>
    <t xml:space="preserve"> TR PERIFONEO ARANDAS </t>
  </si>
  <si>
    <t>CARRANZA VALLE FELIPE</t>
  </si>
  <si>
    <t xml:space="preserve"> TR PERIFONEO D13 JALO </t>
  </si>
  <si>
    <t>CORNEJO TAVAR FRANCISCO JAVIER</t>
  </si>
  <si>
    <t>05/Abr/2018</t>
  </si>
  <si>
    <t xml:space="preserve"> TR PERIFONEOCD2</t>
  </si>
  <si>
    <t xml:space="preserve"> LARA RAMOS FRANCISCO JAVIER</t>
  </si>
  <si>
    <t>09/Abr/2018</t>
  </si>
  <si>
    <t xml:space="preserve"> TR PERIFONEO CA01 IXTLA </t>
  </si>
  <si>
    <t>SANCHEZ ESTEVEZ MARÍA GUADALUPE</t>
  </si>
  <si>
    <t>10/Abr/2018</t>
  </si>
  <si>
    <t xml:space="preserve"> TR PERIFONEO D15 </t>
  </si>
  <si>
    <t>CRUZ TORRES JOSÉ LUIS</t>
  </si>
  <si>
    <t xml:space="preserve"> TR PERIFONEO CD20 </t>
  </si>
  <si>
    <t>LÓPEZ RAMÍREZ VICENTE</t>
  </si>
  <si>
    <t xml:space="preserve"> TR PERIFONEO CD15 </t>
  </si>
  <si>
    <t>ORTÍZ SALAZAR LUIS LEONARDO</t>
  </si>
  <si>
    <t>CASTELLANOS J. GUADALUPE</t>
  </si>
  <si>
    <t>ROMERO RAMÍREZ ALEJANDRO</t>
  </si>
  <si>
    <t>11/Abr/2018</t>
  </si>
  <si>
    <t xml:space="preserve"> TR PERIFONEO CD19 </t>
  </si>
  <si>
    <t>AVILA HERNANDEZ BERTHA PATRICIA</t>
  </si>
  <si>
    <t>13/Abr/2018</t>
  </si>
  <si>
    <t xml:space="preserve"> TR PANELES DE ANDEN</t>
  </si>
  <si>
    <t xml:space="preserve"> ISA CORPORATIVO SA DE CV</t>
  </si>
  <si>
    <t xml:space="preserve"> TR DOVELAS YO VOTO </t>
  </si>
  <si>
    <t>ISA CORPORATIVO SA DE CV</t>
  </si>
  <si>
    <t>16/Abr/2018</t>
  </si>
  <si>
    <t xml:space="preserve"> TR PERIFONEO CD1 TALA</t>
  </si>
  <si>
    <t xml:space="preserve"> RAMÍREZ LEMUS JOSÉ MANUEL</t>
  </si>
  <si>
    <t xml:space="preserve"> TR PERIFONEO CD18 QUITUP </t>
  </si>
  <si>
    <t>OROZCO JIMÉNEZ JETSAN</t>
  </si>
  <si>
    <t xml:space="preserve"> TR PERIFONEO CD18 </t>
  </si>
  <si>
    <t>ZAMORA LLAMAS ANGEL</t>
  </si>
  <si>
    <t xml:space="preserve">  </t>
  </si>
  <si>
    <t xml:space="preserve"> TR ANT SPOTS RADIO THE BSIDE PROYECT SA DE CV</t>
  </si>
  <si>
    <t xml:space="preserve"> THE BSIDE PROYECT SA DE CV</t>
  </si>
  <si>
    <t>SPOT DE RADIO PARA DIFUSIÓN DE PROMOCI{ON DEL VOTO</t>
  </si>
  <si>
    <t>28/Abr/2018</t>
  </si>
  <si>
    <t xml:space="preserve"> PERIFONEO MUNIC D01 </t>
  </si>
  <si>
    <t>LÓPEZ CARRILLO SERGIO</t>
  </si>
  <si>
    <t>30/Abr/2018</t>
  </si>
  <si>
    <t xml:space="preserve"> TR PERIFONEOTEQUILA </t>
  </si>
  <si>
    <t>15/May/2018</t>
  </si>
  <si>
    <t xml:space="preserve"> TR INSERT DEBATE DIPUT </t>
  </si>
  <si>
    <t xml:space="preserve">PAGINA TRES SA </t>
  </si>
  <si>
    <t xml:space="preserve">DIFUSIÓN DEBATES DIPUTACIONES </t>
  </si>
  <si>
    <t xml:space="preserve"> TR PERIFONEOONEO EN  OCOTLAN </t>
  </si>
  <si>
    <t>MARQUEZ FLORES JAIME RAUDEL</t>
  </si>
  <si>
    <t xml:space="preserve"> TR MONITOREO MES DE MAYO   </t>
  </si>
  <si>
    <t>TINAJERO BARRERA ALFREDO</t>
  </si>
  <si>
    <t xml:space="preserve">MONITOREO DE MEDIOS DE COMUNICACIÓN DURANTE EL MES DE MSYO DE 2018 </t>
  </si>
  <si>
    <t xml:space="preserve">ELABORACIÓN DE CARPETA INFORMATIVA SOBRE ASUNTOS DE TRASCENDENCIA PARA EL INSTITUTO </t>
  </si>
  <si>
    <t>17/May/2018</t>
  </si>
  <si>
    <t xml:space="preserve"> TR ANTI PARABUSES MUPIS </t>
  </si>
  <si>
    <t>GRUPO AVESTRUZ SA DE CV</t>
  </si>
  <si>
    <t xml:space="preserve">ANTICIPO PUBLICIDAD EN PARABUSES </t>
  </si>
  <si>
    <t>21/May/2018</t>
  </si>
  <si>
    <t xml:space="preserve"> TR ANTIC CAMPAÑA BTL </t>
  </si>
  <si>
    <t>THE BSIDE PROYECT SA DE CV</t>
  </si>
  <si>
    <t xml:space="preserve">ANTICIPO PUBLICIDAD  BTL  </t>
  </si>
  <si>
    <t>22/May/2018</t>
  </si>
  <si>
    <t xml:space="preserve"> TR INSE PROM DEBATE</t>
  </si>
  <si>
    <t>EDICIONES EL NORTE</t>
  </si>
  <si>
    <t xml:space="preserve">INSERCIÓN EN MEDIO IMPRESO PARA PROMOVER DEBATE GUBERNATURA </t>
  </si>
  <si>
    <t xml:space="preserve"> TR INSER DEBATE GUBERNATURA DEL ESTADO</t>
  </si>
  <si>
    <t xml:space="preserve"> TR INSER DEBATE GUBERNATURA</t>
  </si>
  <si>
    <t>25/May/2018</t>
  </si>
  <si>
    <t xml:space="preserve"> TR ANT VALLAS MOVILES </t>
  </si>
  <si>
    <t xml:space="preserve">SERVICIOS PUBLICITARIOS ANDRÉS </t>
  </si>
  <si>
    <t xml:space="preserve">ANTICIPO VALLAS MÓVILES </t>
  </si>
  <si>
    <t>30/May/2018</t>
  </si>
  <si>
    <t xml:space="preserve"> TR CARTELERAS ESPECTACULARES</t>
  </si>
  <si>
    <t xml:space="preserve">GALERÍA VISUAL SA DE CV </t>
  </si>
  <si>
    <t>DIFUSIÓN DEL VOTO EN CARTELERAS ESPECTACULARES</t>
  </si>
  <si>
    <t>01/Jun/2018</t>
  </si>
  <si>
    <t xml:space="preserve"> TR MUPIS 1 DE 6 </t>
  </si>
  <si>
    <t xml:space="preserve">PUBLICIDAD EN PARABUSES </t>
  </si>
  <si>
    <t>06/Jun/2018</t>
  </si>
  <si>
    <t xml:space="preserve"> TR CARTEL ESPECTACTACULAES</t>
  </si>
  <si>
    <t>08/Jun/2018</t>
  </si>
  <si>
    <t xml:space="preserve"> TR PUBLIC MUPIS </t>
  </si>
  <si>
    <t>18/Jun/2018</t>
  </si>
  <si>
    <t xml:space="preserve"> TR MUPIS Y TREN FORRADO </t>
  </si>
  <si>
    <t xml:space="preserve">DIFUSIÓN DEL VOTO EN TREN LIGERO </t>
  </si>
  <si>
    <t>19/Jun/2018</t>
  </si>
  <si>
    <t xml:space="preserve"> TR PUBLIC PARABUS </t>
  </si>
  <si>
    <t>25/Jun/2018</t>
  </si>
  <si>
    <t xml:space="preserve"> TR MONITOREO JUNIO </t>
  </si>
  <si>
    <t xml:space="preserve">ALFREDD TINAJERO </t>
  </si>
  <si>
    <t>MONITOREO DEL MES DE JUNIO DE 2018</t>
  </si>
  <si>
    <t xml:space="preserve">ELABORACIÓN DE CARPETA INFORMATIVA </t>
  </si>
  <si>
    <t>03/Jul/2018</t>
  </si>
  <si>
    <t xml:space="preserve"> TR PROMO VOTO 4/6 </t>
  </si>
  <si>
    <t>06/Jul/2018</t>
  </si>
  <si>
    <t xml:space="preserve"> TR ESPECTACULARES </t>
  </si>
  <si>
    <t>GALERIA VISUAL SA DE CV</t>
  </si>
  <si>
    <t>13/Jul/2018</t>
  </si>
  <si>
    <t xml:space="preserve"> TR INSER PROMOCION DEB GOB </t>
  </si>
  <si>
    <t>UNION EDITORIALISTA SA DE CV</t>
  </si>
  <si>
    <t xml:space="preserve">INSERCIÓN APRA DIFUSIÓN DE DEBATES </t>
  </si>
  <si>
    <t>17/Jul/2018</t>
  </si>
  <si>
    <t xml:space="preserve"> TR PUBLICIDAD MUPIS 5/6 </t>
  </si>
  <si>
    <t>20/Jul/2018</t>
  </si>
  <si>
    <t xml:space="preserve"> TR CAMPAÑA PROM DEL VOTO</t>
  </si>
  <si>
    <t xml:space="preserve">CAMPAÑA PROMOCI{ON DEL VOTO BTL ACTIVACIONES </t>
  </si>
  <si>
    <t xml:space="preserve"> TR SPOTS DE RADIO Y TV </t>
  </si>
  <si>
    <t xml:space="preserve">SPOTS DE RADIO Y TV PARA DIFUSIÓN DEL VOTO </t>
  </si>
  <si>
    <t>31/Jul/2018</t>
  </si>
  <si>
    <t xml:space="preserve"> TR PUBLICIDAD MUPIS 6/6 </t>
  </si>
  <si>
    <t>GRUPO AVEZTRUZ SA DE CV</t>
  </si>
  <si>
    <t>09/Ago/2018</t>
  </si>
  <si>
    <t xml:space="preserve"> TR 5 CARTELERAS ESPECTA</t>
  </si>
  <si>
    <t xml:space="preserve"> GALERIA VISUAL SA DE CV</t>
  </si>
  <si>
    <t xml:space="preserve"> TR FINQ VALLAS MOVILES </t>
  </si>
  <si>
    <t>ANDRES ZEPEDA JOSE MARÍA</t>
  </si>
  <si>
    <t xml:space="preserve">DIFUSIÓN DEL VOTO EN VALLAS MÓVILES </t>
  </si>
  <si>
    <t>17/Ago/2018</t>
  </si>
  <si>
    <t xml:space="preserve"> TR FINQ JINGLE VMRE</t>
  </si>
  <si>
    <t xml:space="preserve"> ENTELEQUIA SA DE CV</t>
  </si>
  <si>
    <t xml:space="preserve">FINIQUITO JINGLE PARA DIFUNDIR VOTO DESDE EL EXTRANJERO </t>
  </si>
  <si>
    <t>24/Ago/2018</t>
  </si>
  <si>
    <t xml:space="preserve"> TR ESPA PUBLI CAMIO ZMG </t>
  </si>
  <si>
    <t>HERNÁNDEZ SOLIS JORGE RENE</t>
  </si>
  <si>
    <t xml:space="preserve">DIFUSIÓN DEL VOTO EN AUTOBUSES URBANOS GDL </t>
  </si>
  <si>
    <t xml:space="preserve"> TR ESP PUBLI CAMIO PTO VALL </t>
  </si>
  <si>
    <t xml:space="preserve">DIFUSIÓN DEL VOTO EN AUTOBUSES URBANOS PTO VALLARTA </t>
  </si>
  <si>
    <t>31/Ago/2018</t>
  </si>
  <si>
    <t xml:space="preserve"> TR PLANA  AGRAD VOTO </t>
  </si>
  <si>
    <t>CIA PERIODISTICA DEL SOL DE GUADALAJARA SA DE CV</t>
  </si>
  <si>
    <t xml:space="preserve">INSERCIÓN EN EL OCCIDENTAL AGRADECIMIENTO POR EL VOTO </t>
  </si>
  <si>
    <t>15/Oct/2018</t>
  </si>
  <si>
    <t xml:space="preserve"> TR BANNER EN PAGINA WEB CINEXPRESION MPS </t>
  </si>
  <si>
    <t>HERNÁNDEZ VALDIVIA HUGO</t>
  </si>
  <si>
    <t xml:space="preserve">DIFUSIÓN DE LOS MECANISMOS DE PARTICIPACIÓN SOCIAL </t>
  </si>
  <si>
    <t xml:space="preserve"> TR INSSERCIÓN  EN EL OCCIDENTAL  EX PARID </t>
  </si>
  <si>
    <t>CIA PERIODISTICA DEL SOL DE GUAD SA DE CV</t>
  </si>
  <si>
    <t xml:space="preserve">DIFUSIÓN DE EXHORTO SOBRE PARIDAD </t>
  </si>
  <si>
    <t xml:space="preserve"> TR INSERCIÓN EN MURAL EXHORTO</t>
  </si>
  <si>
    <t xml:space="preserve"> EDICIONES DEL NORTE SA DE CV</t>
  </si>
  <si>
    <t>01/Nov/2018</t>
  </si>
  <si>
    <t xml:space="preserve"> TR BANER MPS  EN PAGINA WEB</t>
  </si>
  <si>
    <t xml:space="preserve"> DIAZ BARAJAS JUAN RAMON</t>
  </si>
  <si>
    <t>23/Nov/2018</t>
  </si>
  <si>
    <t xml:space="preserve"> TR RENOV SUSC </t>
  </si>
  <si>
    <t xml:space="preserve">PAGINA TRES, S.A. </t>
  </si>
  <si>
    <t xml:space="preserve">RENOVACIÓN SUSCRIPCIÓN MILENIO </t>
  </si>
  <si>
    <t>26/Dic/2018</t>
  </si>
  <si>
    <t xml:space="preserve"> PROV SPOTS RADIO Y TV MPS UTURIKA </t>
  </si>
  <si>
    <t xml:space="preserve">UTURIKA /JUAN PABLO ULLO </t>
  </si>
  <si>
    <t xml:space="preserve">SPOTS DE RADIO Y TV PARA DIFUSIÓN DE MECANISMOS DE PARTICIPACIÓN CIUDADANA </t>
  </si>
  <si>
    <t xml:space="preserve"> SPOTS DE RADIO Y TV. UTURIKA</t>
  </si>
  <si>
    <t xml:space="preserve">          3611   GASTOS DE DIFUSION POR RADIO , TV Y OTROS MEDIOS DE MENSAJES SOBRE PROGRAMAS Y ACTIVIDADES GUBERNAMENTALES 2019</t>
  </si>
  <si>
    <t>13/Mar/2019</t>
  </si>
  <si>
    <t xml:space="preserve"> PAGINA TRES PAGOSUSCRIPCION MILENIO</t>
  </si>
  <si>
    <t>EDITORIAL PAGINA TRES</t>
  </si>
  <si>
    <t xml:space="preserve">SUSCRIPCIÓN A PERIODICO PARA MONITOREO </t>
  </si>
  <si>
    <t xml:space="preserve">MONITOREAR LAS NOTICIAS DE INTERÉS PARA EL INSTITUTO </t>
  </si>
  <si>
    <t xml:space="preserve">GUILLERMO AMADO ALCARAZ CROSS </t>
  </si>
  <si>
    <t xml:space="preserve"> SUSCRIPCION EL INFORMADOR</t>
  </si>
  <si>
    <t>29/Jul/2019</t>
  </si>
  <si>
    <t xml:space="preserve"> ROSALBA SUAZO V. INSERCION EN DOS PLANAS DEL PERIODICO</t>
  </si>
  <si>
    <t>TR</t>
  </si>
  <si>
    <t xml:space="preserve"> PERIFONEO WIXARIKAS</t>
  </si>
  <si>
    <t xml:space="preserve"> ROSALBA SUAZO V.</t>
  </si>
  <si>
    <t xml:space="preserve">DIFUSIÓN DE SENTENCIAS DE TRIBUNALES SOBRE AUTODETERMINACIÓN DE PUEBLOS INDÍGENAS </t>
  </si>
  <si>
    <t xml:space="preserve">CUMPLIR CON LA RESOLUCIÓN DE TRIBUNALES EN DIFUSIÓN DE SENTENCIAS </t>
  </si>
  <si>
    <t xml:space="preserve"> ROSALBA SUAZO V. DIFUSION DE CONS. PREVIA</t>
  </si>
  <si>
    <t>22/Ago/2019</t>
  </si>
  <si>
    <t xml:space="preserve"> RENOV SEMANAL REVISTA PROCESO</t>
  </si>
  <si>
    <t xml:space="preserve"> COMUN. E INF SA DE CV</t>
  </si>
  <si>
    <t>27/Ago/2019</t>
  </si>
  <si>
    <t xml:space="preserve"> INSERCION A COLOIR EN EL OCCIDENTAL</t>
  </si>
  <si>
    <t xml:space="preserve">CÍA PERIODÍSTICA EL SOL SA DE CV </t>
  </si>
  <si>
    <t xml:space="preserve">INSERCIÓN EN MEDIO IMPRESO PARA DIFUNDIR ACTIVIDADES INSTITUCIONALES </t>
  </si>
  <si>
    <t>14/Oct/2019</t>
  </si>
  <si>
    <t xml:space="preserve"> UNION EDITORIALISTA, S.A. DE C.V. PAGO 2 SUSCRIPCIONES ANUALES</t>
  </si>
  <si>
    <t>23/Oct/2019</t>
  </si>
  <si>
    <t xml:space="preserve"> IMPRESION BANERS CLAUDIO A. DE ALBA SERNA</t>
  </si>
  <si>
    <t>Q 23</t>
  </si>
  <si>
    <t>06/Nov/2019</t>
  </si>
  <si>
    <t xml:space="preserve"> TR INSERCION CICLO CINE UNION EDITORIALISTA</t>
  </si>
  <si>
    <t>F-98998</t>
  </si>
  <si>
    <t>13/Nov/2019</t>
  </si>
  <si>
    <t xml:space="preserve"> INSERCION 1/2 PLANA COLOR SECCIÓN PERIODICO DEL OCCIDENTAL</t>
  </si>
  <si>
    <t xml:space="preserve"> INSERCCIÓN DE 1/4 PLANA DEL PERIODICO DIARIO MILENIO JALISCO</t>
  </si>
  <si>
    <t>22/Nov/2019</t>
  </si>
  <si>
    <t xml:space="preserve"> INSERCÍN 1/4 A COLOR DEL PERIODICO MURAL</t>
  </si>
  <si>
    <t>16/Dic/2019</t>
  </si>
  <si>
    <t xml:space="preserve"> TR BANNERS DE IMPRES GRAFICA JUAN CARLOS FUENTES</t>
  </si>
  <si>
    <t>F-1751</t>
  </si>
  <si>
    <t>31/Dic/2019</t>
  </si>
  <si>
    <t xml:space="preserve"> PROV ENCARTE MPC PROSPERIDAD</t>
  </si>
  <si>
    <t>F-7488</t>
  </si>
  <si>
    <t>21/Jul/2020</t>
  </si>
  <si>
    <t xml:space="preserve"> TR INSER CONVOCATORIA SPEN PAGINA TRES</t>
  </si>
  <si>
    <t xml:space="preserve">DIFUNDIR CONVOCATORIA CONCURSO SPEN </t>
  </si>
  <si>
    <t xml:space="preserve">DIFUSIÓN </t>
  </si>
  <si>
    <t>09/Sep/2020</t>
  </si>
  <si>
    <t xml:space="preserve"> TR INSERC MEDIA PLANA CIA. PERIODISTICA DEL SOL DE GDL</t>
  </si>
  <si>
    <t>CIA. PERIODÍSTICA DEL SOL DE GUADALAJARA</t>
  </si>
  <si>
    <t>22/Oct/2020</t>
  </si>
  <si>
    <t xml:space="preserve"> TR INSERCION CONVOCATORIA PROCESO ELECT 20-21 EL INFORMADOR UNION EDITORIALISTA SA DE CV</t>
  </si>
  <si>
    <t xml:space="preserve">UNIÓN EDITORIALISTA SA DE CV </t>
  </si>
  <si>
    <t xml:space="preserve">DIFUNDIR CONVOCATORIA PROCESO ELECTORAL 2020-2021 </t>
  </si>
  <si>
    <t xml:space="preserve"> TR INSERCION CONVOCATORIA OBS ELECTORAL MILENIO PAGINA TRES S.A</t>
  </si>
  <si>
    <t xml:space="preserve"> TR INSERCION CONVOC PROC ELECT CONCURRENTE 20-21 EL OCCIDENTAL CIA. PERIODISTICA DEL SOL DE GDL SA </t>
  </si>
  <si>
    <t>CÍA. PERIODÍSTICA DEL SOL DE GUADALAJARA</t>
  </si>
  <si>
    <t xml:space="preserve"> TR INSERCION CONVOCATORIA PROCESO ELECT 20-21 EN MURAL EDICIONES DEL NORTE SA DE CV</t>
  </si>
  <si>
    <t>EDICIONES DEL NORTE</t>
  </si>
  <si>
    <t>16/Dic/2020</t>
  </si>
  <si>
    <t xml:space="preserve"> TR INSERCION CONV CONSEJ DISTR Y MUNICIP EN MILENIO PAGINA TRES S.A</t>
  </si>
  <si>
    <t>DIFUNDIR CONVOCATORIA  PARA  CONSEJOS MUNICIPALES Y DISTRITALES</t>
  </si>
  <si>
    <t xml:space="preserve"> TR INSERCION CONVOC CONSEJ DISTRIT Y MUNICP EL OCCIDENTAL CIA. PERIODISTICA DEL SOL DE GDL SA </t>
  </si>
  <si>
    <t>CÍA.PERIODÍSTICA DEL SOL DE GUADALAJARA</t>
  </si>
  <si>
    <t xml:space="preserve"> TR INSERCION CONV CONSEJ DISTR Y MUNICIP EN EL MURAL EDICIONES DEL NORTE SA DE CV</t>
  </si>
  <si>
    <t>23/Dic/2020</t>
  </si>
  <si>
    <t xml:space="preserve"> TR INSERCION CONV CAND INDEP MILENIO PAGINA TRES S.A</t>
  </si>
  <si>
    <t>DIFUNDIR CONVOCATORIA CANDIDATURAS INDEPENDIENTES</t>
  </si>
  <si>
    <t xml:space="preserve"> TR INSERCION CONVOC CAND INDEP EL OCCIDENTAL CIA. PERIODISTICA DEL SOL DE GDL SA </t>
  </si>
  <si>
    <t>31/Dic/2020</t>
  </si>
  <si>
    <t xml:space="preserve"> TR SPOTS RADIO Y TV P/PROM VOTO JAL EN EXT AFINISYS S DE RL DE CV </t>
  </si>
  <si>
    <t>AFINISYS</t>
  </si>
  <si>
    <t>DIFUSIÓN VOTO DE JALISCIENES EN EL EXTRANJERO</t>
  </si>
  <si>
    <t xml:space="preserve"> PROV PAUTADO FACEBOOK VALERIA AGUILLON</t>
  </si>
  <si>
    <t xml:space="preserve">VALERIA AGUILLÓN </t>
  </si>
  <si>
    <t>DIFUSIÓN REVISTA FOLIOS</t>
  </si>
  <si>
    <t xml:space="preserve"> PROV DISEÑO Y ENCARTE DOSSIER GRUPO EMPRESARIAL</t>
  </si>
  <si>
    <t xml:space="preserve"> PROV 2 ESPECTACULARES AEROPUERTO ISA CORPORATIVO</t>
  </si>
  <si>
    <t>ISA CORPORATIVO</t>
  </si>
  <si>
    <t xml:space="preserve"> PROV VALLA DE ESTACIONAMIENTO ISA CORPORATIVO</t>
  </si>
  <si>
    <t xml:space="preserve"> PROV VINIL SALA DE RECLAMOS AEROPUERTO ISA CORPORATIVO</t>
  </si>
  <si>
    <t xml:space="preserve"> PROV POSTER EN PASILLO AEROPUERTO ISA CORPORATIVO</t>
  </si>
  <si>
    <t xml:space="preserve"> PROV CIRCUITO DE 13 PANTALLAS AEROPUERTO ISA CORPORATIVO</t>
  </si>
  <si>
    <t xml:space="preserve"> PROV MONITOREO RADIO,TV DIC20 ALFREDO TINAJERO</t>
  </si>
  <si>
    <t>ALFREDO TINAJERO, ANTENA NOTICIAS</t>
  </si>
  <si>
    <t xml:space="preserve"> PROV 6 VALLAS MOVILES CON PERIFONEO ARANDAS</t>
  </si>
  <si>
    <t xml:space="preserve">RENÉ HERNÁNDEZ, PUBLIEDÉN </t>
  </si>
  <si>
    <t xml:space="preserve"> PROV BANNER PUBLICITARIO EN APP MOVIL</t>
  </si>
  <si>
    <t xml:space="preserve">OPERADORA MULTICABLE SA DE CV </t>
  </si>
  <si>
    <t>12/Mar/2021</t>
  </si>
  <si>
    <t xml:space="preserve"> TR SERV MONIT NOTICIAS POL-ELECT ALFREDO TINAJERO</t>
  </si>
  <si>
    <t>17/Mar/2021</t>
  </si>
  <si>
    <t xml:space="preserve"> TR VALLAS MOVILES PERIFONEO</t>
  </si>
  <si>
    <t>22/Mar/2021</t>
  </si>
  <si>
    <t xml:space="preserve"> TR ANTICIPO 50% SERV DIFUSION MENSAJ TELEF CEL SIMPACSYS SA DE CV</t>
  </si>
  <si>
    <t>31/Mar/2021</t>
  </si>
  <si>
    <t xml:space="preserve"> TR PRODUC MAT AUDIOVISUAL CINE RESPONSABLE SA DE CV</t>
  </si>
  <si>
    <t>05/Abr/2021</t>
  </si>
  <si>
    <t xml:space="preserve"> TR INSERCION CONV SUP Y CAP ELECT MILENIO PAGINA TRES SA</t>
  </si>
  <si>
    <t xml:space="preserve"> TR INSERCION CONV SUP Y CAP ELECT EL OCCIDENTAL CIA. PERIODISTICA</t>
  </si>
  <si>
    <t xml:space="preserve"> TR INSERCION CONV SUP Y CAP ELECT MURAL EDICIONES DEL NORTE</t>
  </si>
  <si>
    <t>17/May/2021</t>
  </si>
  <si>
    <t xml:space="preserve"> TR IMP ENCARTE Y DISTR DOSSIER INF PROM VOTO GRUPO EMPRESARIAL OFERTAS</t>
  </si>
  <si>
    <t>SOLO OFERTAS</t>
  </si>
  <si>
    <t xml:space="preserve">PROMOCIÓN DEL VOTO </t>
  </si>
  <si>
    <t>18/May/2021</t>
  </si>
  <si>
    <t>ALFREDO TINAJERO ANTENA NOTICIAS</t>
  </si>
  <si>
    <t>ANÁLISIS INFORMATIVO</t>
  </si>
  <si>
    <t>26/May/2021</t>
  </si>
  <si>
    <t xml:space="preserve"> TR RENTA ESPACIO PUBLICITARIO TREN ELECTRICO ISA CORPORATIVO</t>
  </si>
  <si>
    <t>SIMPACSYS SA DE CV</t>
  </si>
  <si>
    <t>PUBLIEDÉN</t>
  </si>
  <si>
    <t>PROMOCIÓN DEL VOTO</t>
  </si>
  <si>
    <t>DIFUSIÓN</t>
  </si>
  <si>
    <t xml:space="preserve"> CINE RESPONSABLE SA DE CV</t>
  </si>
  <si>
    <t xml:space="preserve">        Egresos</t>
  </si>
  <si>
    <t>MONITOREO DE NOTICIAS</t>
  </si>
  <si>
    <t>MILENIO DIARIO</t>
  </si>
  <si>
    <t>EL OCCIDENTAL</t>
  </si>
  <si>
    <t>MURAL</t>
  </si>
  <si>
    <t>CONVOCATORIA CAE</t>
  </si>
  <si>
    <t>17/Jun/2021</t>
  </si>
  <si>
    <t xml:space="preserve"> TR MONITOREO 15MAY-15JUN21 ALFREDO TINAJERO</t>
  </si>
  <si>
    <t>18/Jun/2021</t>
  </si>
  <si>
    <t xml:space="preserve"> TR SERV INSERC EN PERIOD LCAL GPO EMPRESARIAL </t>
  </si>
  <si>
    <t>SÓLO OFERTAS</t>
  </si>
  <si>
    <t>21/Jun/2021</t>
  </si>
  <si>
    <t xml:space="preserve"> TR SERVICIO PUBLICITARIO OPERADORA MULTICABLE</t>
  </si>
  <si>
    <t>OPERADORA MULTICABLE</t>
  </si>
  <si>
    <t>17/Jul/2021</t>
  </si>
  <si>
    <t xml:space="preserve">Egresos </t>
  </si>
  <si>
    <t>TR MONITOREO JUL21 ALFREDO TINAJERO</t>
  </si>
  <si>
    <t xml:space="preserve">          3611   GASTOS DE DIFUSION POR RADIO , TV Y OTROS MEDIOS DE MENSAJES SOBRE PROGRAMAS Y ACTIVIDADES GUBERNAMENTALES 2022</t>
  </si>
  <si>
    <t xml:space="preserve">          3611   GASTOS DE DIFUSION POR RADIO , TV Y OTROS MEDIOS DE MENSAJES SOBRE PROGRAMAS Y ACTIVIDADES GUBERNAMENTALES 2021</t>
  </si>
  <si>
    <t>ITESO AC</t>
  </si>
  <si>
    <t>23/Ago/2021</t>
  </si>
  <si>
    <t>TR MONITOREO AGO21 ALFREDO TINAJERO</t>
  </si>
  <si>
    <t>TR MONITOREO SEP21 ALFREDO TINAJERO</t>
  </si>
  <si>
    <t>22/Nov/2021</t>
  </si>
  <si>
    <t xml:space="preserve"> TR TINAJERO BARRERA ALFREDO</t>
  </si>
  <si>
    <t>25/Nov/2021</t>
  </si>
  <si>
    <t>Paula Ramírez Höhne</t>
  </si>
  <si>
    <t>16/Nov/2021</t>
  </si>
  <si>
    <t xml:space="preserve"> TR AMBAR TERRAZAS AGUILAR</t>
  </si>
  <si>
    <t>AMBAR TERRAZAS AGUILAR</t>
  </si>
  <si>
    <t>2 SPOTS RADIO Y 2 TV</t>
  </si>
  <si>
    <t>Difusión</t>
  </si>
  <si>
    <t>01/Nov/2021</t>
  </si>
  <si>
    <t xml:space="preserve"> TF COMERCIALIZADORA PENINSULAR ADFV SA DE CV</t>
  </si>
  <si>
    <t>COMERCIALIZADORA PENINSULAR ADFV SA DE CV</t>
  </si>
  <si>
    <t>4 BANNERS PROMOCIÓN Y DIFUSIÓN DE PC</t>
  </si>
  <si>
    <t>08/Feb/2021</t>
  </si>
  <si>
    <t>TRANSF</t>
  </si>
  <si>
    <t>SERVICIO DE MONITOREO DE NOTICIAS DE RADIO, TV Y PRENSA DE GUADALAJARA DICIEMBRE 2020.</t>
  </si>
  <si>
    <t>SERV MONIT NOTICIAS POL-ELECT ALFREDO TINAJERO</t>
  </si>
  <si>
    <t>Análisis de Información</t>
  </si>
  <si>
    <t>Mnitoreo de Noticias</t>
  </si>
  <si>
    <t>Monitoreo y análisis de difusión noticiosa de campañas políticas</t>
  </si>
  <si>
    <t>SERVICIO DE RENTA DE ESPACIO PUBLICITARIO EN CARTELERAS ESPECTACULARES</t>
  </si>
  <si>
    <t>GALERÍA VISUAL, S.A. DE C.V.</t>
  </si>
  <si>
    <t>CARTELERAS ESPECTACULARES</t>
  </si>
  <si>
    <t>SERVICO DE DISEÑO, IMPRESIÓN, ENCARTE Y DISTIRBUCIÓN DE 100 MIL MAGAZINES PARA DIFUNDIR EL PROCESO ELECTORAL EXTRAORDINARIIO 2021 EN SAN PEDRO TLAQUEPAQUE</t>
  </si>
  <si>
    <t>GRUPO EMPRESARIAL OFERTAS S. DE R.L. DE C.V.</t>
  </si>
  <si>
    <t>MAGAZINE PARA SU DISTRIBUCIÓN EN MEDIO DE DIFUSIÓN IMPRESO</t>
  </si>
  <si>
    <t>SERVICIO DE RENTA DE ESPACIOS PUBLICITARIOS EN ESTACIONES DE TREN LIGERO Y MACROBÚS</t>
  </si>
  <si>
    <t>ISA CORPORATIVO, S.A. DE C.V.</t>
  </si>
  <si>
    <t>PUBLICIDAD EN CRISTALES, PROTECTORES DE ANDÉN Y BASTIDORES</t>
  </si>
  <si>
    <t>02/Dic/2021</t>
  </si>
  <si>
    <t>03/Dic/2021</t>
  </si>
  <si>
    <t>06/Dic/2021</t>
  </si>
  <si>
    <t>14/Dic/2021</t>
  </si>
  <si>
    <t>20/Dic/2021</t>
  </si>
  <si>
    <t>28/Dic/2021</t>
  </si>
  <si>
    <t>INSERCIÓN MEDIA PLANA BLANCO Y NEGRO</t>
  </si>
  <si>
    <t>INSERCIÓN MEDIA PLANA MILENIO</t>
  </si>
  <si>
    <t>INSERCIÓN OCTAVO DE PLANA BLANCO Y NEGRO</t>
  </si>
  <si>
    <t>ENCARTE Y MAQ 1OOOO EJEMPLARES</t>
  </si>
  <si>
    <t>INSERCIÓN OCTAVO DE PLANA</t>
  </si>
  <si>
    <t>IMPRESIÓN DIPTICOS PROMOCIÓN PARTICIPACIÓN NIÑEZ</t>
  </si>
  <si>
    <t>IMPRESIÓN DÍPTICO PROMOCIÓN CONSULTA POPULAR</t>
  </si>
  <si>
    <t xml:space="preserve">IMPRESIÓN DE 5000 CARTELES PARA DIFUSIÓN </t>
  </si>
  <si>
    <t>PROPUESTA COMERCIAL VIDEOS 130 MINUTOS</t>
  </si>
  <si>
    <t>FOTOBOTONES PUBLICITARIOS</t>
  </si>
  <si>
    <t>CONTENIDOS PAUTADOS REDES</t>
  </si>
  <si>
    <t>IMPRESIÓN ENCARTE Y DISTRIBUCIÓN</t>
  </si>
  <si>
    <t>FOTOBOTONES PUBLICITARIOS CONSULTA POPULAR</t>
  </si>
  <si>
    <t>PAGO DE CARTEERAS ESPECTACULARES</t>
  </si>
  <si>
    <t>VALLAS MÓVILES Y PERIFONÉO</t>
  </si>
  <si>
    <t xml:space="preserve"> SERIV. RENTA DE ESPACIOS PUBLICITARIOS EXT. TLAQUEPAQUE</t>
  </si>
  <si>
    <t xml:space="preserve"> TR UNION EDITORIALISTA S.A DE C.V </t>
  </si>
  <si>
    <t xml:space="preserve"> TR PAGINA TRES S.A</t>
  </si>
  <si>
    <t xml:space="preserve"> TR CONSORCIO DE INTERAMERICANO DE COMUNICACIÓN S.A DE C.V </t>
  </si>
  <si>
    <t xml:space="preserve"> TR CONSORCIO INTERNOAMERICANO DE COMUNICACIÓN S.A DE C.V </t>
  </si>
  <si>
    <t xml:space="preserve"> TR CONSORCIO INTERAMERICANO DE COMUNICACIÓN S.A DE C.V </t>
  </si>
  <si>
    <t xml:space="preserve"> TR CG ARELLANO ENRIQUEZ JESÚS </t>
  </si>
  <si>
    <t xml:space="preserve"> FUENTES ESCOBEDO JUAN CARLOS </t>
  </si>
  <si>
    <t xml:space="preserve"> TR FUENTES ESCOBEDO JUAN CARLOS</t>
  </si>
  <si>
    <t xml:space="preserve"> TR AGUILAR ROJO JORGE ENRIQUE </t>
  </si>
  <si>
    <t xml:space="preserve"> TR CG GARCÍA PUEBLA LUIS MARIO </t>
  </si>
  <si>
    <t xml:space="preserve"> TR ALTERNATIVA GUBERNAMENTAL SC</t>
  </si>
  <si>
    <t xml:space="preserve"> TR GRUPO EMPRESARIAL OFERTAS S DE RL DE CV</t>
  </si>
  <si>
    <t xml:space="preserve"> GARCÍA PUEBLA LUIS MARIO </t>
  </si>
  <si>
    <t xml:space="preserve"> TR GALERIA VISUAL SA DE CV</t>
  </si>
  <si>
    <t xml:space="preserve"> TR HERNÁNDEZ SOLIS JORGE RENÉ</t>
  </si>
  <si>
    <t>Promoción voto y consulta popular</t>
  </si>
  <si>
    <t xml:space="preserve"> TR ARELLANO ENRIQUEZ JESÚS</t>
  </si>
  <si>
    <t>IMPRESIÓN DE CARTELES NO DISCRIMINACIÓN</t>
  </si>
  <si>
    <t>06/Oct/2021</t>
  </si>
  <si>
    <t>20/Oct/2021</t>
  </si>
  <si>
    <t>25/Oct/2021</t>
  </si>
  <si>
    <t xml:space="preserve"> TR DÍAZ BARAJAS JUAN RAMÓN</t>
  </si>
  <si>
    <t xml:space="preserve"> FREGOSO CENTENO NATALIA</t>
  </si>
  <si>
    <t xml:space="preserve"> TR ISLAS ANTONIO KAREN STEFFANNIA</t>
  </si>
  <si>
    <t xml:space="preserve"> TR PÁGINA TRES SA</t>
  </si>
  <si>
    <t xml:space="preserve"> TR CIA PERIODISTICA DEL SOL DE GUADALAJARA SA DE CV</t>
  </si>
  <si>
    <t xml:space="preserve"> TR CONSORCIO INTERAMERICANO DE COMUNICACIÓN SA DE CV</t>
  </si>
  <si>
    <t>BANER PUBLICACIÓN DIGITAL EN PORTAL NOTICIAS</t>
  </si>
  <si>
    <t>SERVICIO FOTOGRAFÍA CON DRON</t>
  </si>
  <si>
    <t>GASTOS POR COMPROBAR PROMOCIÓN DEL VOTO</t>
  </si>
  <si>
    <t>INSER PLANA MILENIO</t>
  </si>
  <si>
    <t>INSER PLANA EL OCCIDENTAL</t>
  </si>
  <si>
    <t>INSER PLANA MURAL</t>
  </si>
  <si>
    <t xml:space="preserve"> ITESO AC</t>
  </si>
  <si>
    <t>Monitoreo</t>
  </si>
  <si>
    <t>ANTICIPO DEL 50% X MONITOREO DE PRENSA ESCRITA P/PROCESO ELEC. EXTRAORDINARIO</t>
  </si>
  <si>
    <t>FINIQUITO DEL 50% X MONITOREO DE PRENSA ESCRITA P/PROCESO ELEC.EXTRAORDINARIO</t>
  </si>
  <si>
    <t>Servicio de monitoreo a espacios noticiosos</t>
  </si>
  <si>
    <t>22/Ene/2021</t>
  </si>
  <si>
    <t>SERV. DE DISEÑO, IMPRESIÓN Y ENCARTE DE DOSSIIER INFORMATIVO SOBRE VOTO JALISC. EN EXT.</t>
  </si>
  <si>
    <t>Promovión del voto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</si>
</sst>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dd\-mm\-yy;@"/>
    <numFmt numFmtId="178" formatCode="_-&quot;$&quot;* #,##0_-;\-&quot;$&quot;* #,##0_-;_-&quot;$&quot;* &quot;-&quot;??_-;_-@_-"/>
    <numFmt numFmtId="179" formatCode="_-* #,##0_-;\-* \(\ #,##0\)_-;_-* &quot;-&quot;??_-;_-@_-"/>
    <numFmt numFmtId="180" formatCode="_-* #,##0.00_-;\-* \(\ #,##0.00\)_-;_-* &quot;-&quot;??_-;_-@_-"/>
    <numFmt numFmtId="181" formatCode="[$-80A]dddd\,\ dd&quot; de &quot;mmmm&quot; de &quot;yyyy"/>
    <numFmt numFmtId="182" formatCode="dd/mm/yyyy;@"/>
    <numFmt numFmtId="183" formatCode="_-&quot;$&quot;* #,##0.0_-;\-&quot;$&quot;* #,##0.0_-;_-&quot;$&quot;* &quot;-&quot;??_-;_-@_-"/>
    <numFmt numFmtId="184" formatCode="[$-40C]dd\-mmm\-yy;@"/>
    <numFmt numFmtId="185" formatCode="[$-80A]d&quot; de &quot;mmmm&quot; de &quot;yyyy;@"/>
    <numFmt numFmtId="186" formatCode="dd/mm/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_ ;\-#,##0\ "/>
    <numFmt numFmtId="192" formatCode="[$-80A]hh:mm:ss\ AM/PM"/>
    <numFmt numFmtId="193" formatCode="&quot;$&quot;#,##0.00"/>
  </numFmts>
  <fonts count="54">
    <font>
      <sz val="10"/>
      <name val="Arial"/>
      <family val="0"/>
    </font>
    <font>
      <sz val="12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10"/>
      <color indexed="8"/>
      <name val="Trebuchet M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Trebuchet MS"/>
      <family val="2"/>
    </font>
    <font>
      <sz val="9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 style="medium"/>
      <top style="medium"/>
      <bottom/>
    </border>
    <border>
      <left style="hair"/>
      <right style="hair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0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64" fontId="1" fillId="0" borderId="11" xfId="64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64" fontId="1" fillId="0" borderId="0" xfId="64" applyNumberFormat="1" applyFont="1" applyFill="1" applyBorder="1" applyAlignment="1">
      <alignment/>
    </xf>
    <xf numFmtId="10" fontId="1" fillId="0" borderId="11" xfId="64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0" fontId="1" fillId="0" borderId="11" xfId="64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2" fillId="0" borderId="0" xfId="49" applyNumberFormat="1" applyFont="1" applyAlignment="1">
      <alignment/>
    </xf>
    <xf numFmtId="0" fontId="2" fillId="0" borderId="0" xfId="0" applyFont="1" applyBorder="1" applyAlignment="1">
      <alignment/>
    </xf>
    <xf numFmtId="165" fontId="2" fillId="0" borderId="0" xfId="49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165" fontId="2" fillId="0" borderId="0" xfId="49" applyNumberFormat="1" applyFont="1" applyAlignment="1">
      <alignment vertical="center"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7" fontId="3" fillId="0" borderId="0" xfId="0" applyNumberFormat="1" applyFont="1" applyFill="1" applyBorder="1" applyAlignment="1">
      <alignment vertical="center"/>
    </xf>
    <xf numFmtId="165" fontId="2" fillId="0" borderId="0" xfId="51" applyNumberFormat="1" applyFont="1" applyAlignment="1">
      <alignment/>
    </xf>
    <xf numFmtId="165" fontId="2" fillId="0" borderId="0" xfId="51" applyNumberFormat="1" applyFont="1" applyBorder="1" applyAlignment="1">
      <alignment vertical="center"/>
    </xf>
    <xf numFmtId="165" fontId="2" fillId="0" borderId="0" xfId="5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49" applyFont="1" applyBorder="1" applyAlignment="1">
      <alignment vertical="center"/>
    </xf>
    <xf numFmtId="4" fontId="3" fillId="0" borderId="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37" fontId="3" fillId="33" borderId="2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Alignment="1">
      <alignment/>
    </xf>
    <xf numFmtId="9" fontId="4" fillId="33" borderId="18" xfId="64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 quotePrefix="1">
      <alignment horizontal="center" vertical="center"/>
    </xf>
    <xf numFmtId="165" fontId="2" fillId="0" borderId="0" xfId="0" applyNumberFormat="1" applyFont="1" applyAlignment="1">
      <alignment/>
    </xf>
    <xf numFmtId="165" fontId="4" fillId="0" borderId="0" xfId="0" applyNumberFormat="1" applyFont="1" applyBorder="1" applyAlignment="1">
      <alignment horizontal="center" vertical="center"/>
    </xf>
    <xf numFmtId="0" fontId="2" fillId="0" borderId="22" xfId="60" applyFont="1" applyBorder="1" applyAlignment="1">
      <alignment horizontal="center" vertical="center"/>
      <protection/>
    </xf>
    <xf numFmtId="49" fontId="5" fillId="34" borderId="22" xfId="60" applyNumberFormat="1" applyFont="1" applyFill="1" applyBorder="1" applyAlignment="1">
      <alignment horizontal="center" vertical="center"/>
      <protection/>
    </xf>
    <xf numFmtId="176" fontId="2" fillId="0" borderId="22" xfId="52" applyNumberFormat="1" applyFont="1" applyBorder="1" applyAlignment="1">
      <alignment horizontal="center" vertical="center"/>
    </xf>
    <xf numFmtId="0" fontId="2" fillId="0" borderId="23" xfId="60" applyFont="1" applyBorder="1" applyAlignment="1">
      <alignment horizontal="center" vertical="center"/>
      <protection/>
    </xf>
    <xf numFmtId="49" fontId="5" fillId="34" borderId="24" xfId="60" applyNumberFormat="1" applyFont="1" applyFill="1" applyBorder="1" applyAlignment="1">
      <alignment horizontal="center" vertical="center"/>
      <protection/>
    </xf>
    <xf numFmtId="49" fontId="5" fillId="34" borderId="25" xfId="60" applyNumberFormat="1" applyFont="1" applyFill="1" applyBorder="1" applyAlignment="1">
      <alignment horizontal="center" vertical="center"/>
      <protection/>
    </xf>
    <xf numFmtId="176" fontId="5" fillId="34" borderId="25" xfId="52" applyNumberFormat="1" applyFont="1" applyFill="1" applyBorder="1" applyAlignment="1">
      <alignment horizontal="center" vertical="center"/>
    </xf>
    <xf numFmtId="0" fontId="2" fillId="0" borderId="25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 wrapText="1"/>
      <protection/>
    </xf>
    <xf numFmtId="0" fontId="2" fillId="34" borderId="27" xfId="60" applyFont="1" applyFill="1" applyBorder="1" applyAlignment="1">
      <alignment horizontal="center" vertical="center"/>
      <protection/>
    </xf>
    <xf numFmtId="0" fontId="2" fillId="34" borderId="27" xfId="60" applyFont="1" applyFill="1" applyBorder="1" applyAlignment="1">
      <alignment vertical="center"/>
      <protection/>
    </xf>
    <xf numFmtId="176" fontId="2" fillId="34" borderId="27" xfId="52" applyNumberFormat="1" applyFont="1" applyFill="1" applyBorder="1" applyAlignment="1">
      <alignment vertical="center"/>
    </xf>
    <xf numFmtId="0" fontId="2" fillId="34" borderId="0" xfId="60" applyFont="1" applyFill="1" applyBorder="1" applyAlignment="1">
      <alignment horizontal="center" vertical="center"/>
      <protection/>
    </xf>
    <xf numFmtId="0" fontId="2" fillId="34" borderId="0" xfId="60" applyFont="1" applyFill="1" applyBorder="1" applyAlignment="1">
      <alignment vertical="center"/>
      <protection/>
    </xf>
    <xf numFmtId="176" fontId="2" fillId="34" borderId="0" xfId="52" applyNumberFormat="1" applyFont="1" applyFill="1" applyBorder="1" applyAlignment="1">
      <alignment vertical="center"/>
    </xf>
    <xf numFmtId="49" fontId="5" fillId="34" borderId="28" xfId="60" applyNumberFormat="1" applyFont="1" applyFill="1" applyBorder="1" applyAlignment="1">
      <alignment horizontal="center" vertical="center"/>
      <protection/>
    </xf>
    <xf numFmtId="49" fontId="5" fillId="34" borderId="28" xfId="60" applyNumberFormat="1" applyFont="1" applyFill="1" applyBorder="1" applyAlignment="1">
      <alignment horizontal="left" vertical="center"/>
      <protection/>
    </xf>
    <xf numFmtId="176" fontId="6" fillId="34" borderId="28" xfId="52" applyNumberFormat="1" applyFont="1" applyFill="1" applyBorder="1" applyAlignment="1">
      <alignment horizontal="right" vertical="center"/>
    </xf>
    <xf numFmtId="0" fontId="2" fillId="0" borderId="28" xfId="60" applyFont="1" applyBorder="1" applyAlignment="1">
      <alignment vertical="center"/>
      <protection/>
    </xf>
    <xf numFmtId="49" fontId="6" fillId="34" borderId="28" xfId="60" applyNumberFormat="1" applyFont="1" applyFill="1" applyBorder="1" applyAlignment="1">
      <alignment horizontal="center" vertical="center"/>
      <protection/>
    </xf>
    <xf numFmtId="49" fontId="7" fillId="34" borderId="28" xfId="60" applyNumberFormat="1" applyFont="1" applyFill="1" applyBorder="1" applyAlignment="1">
      <alignment horizontal="right" vertical="center"/>
      <protection/>
    </xf>
    <xf numFmtId="176" fontId="2" fillId="0" borderId="28" xfId="52" applyNumberFormat="1" applyFont="1" applyBorder="1" applyAlignment="1">
      <alignment vertical="center"/>
    </xf>
    <xf numFmtId="49" fontId="7" fillId="34" borderId="28" xfId="60" applyNumberFormat="1" applyFont="1" applyFill="1" applyBorder="1" applyAlignment="1">
      <alignment horizontal="center" vertical="center"/>
      <protection/>
    </xf>
    <xf numFmtId="49" fontId="7" fillId="34" borderId="28" xfId="60" applyNumberFormat="1" applyFont="1" applyFill="1" applyBorder="1" applyAlignment="1">
      <alignment horizontal="left" vertical="center"/>
      <protection/>
    </xf>
    <xf numFmtId="176" fontId="7" fillId="34" borderId="28" xfId="52" applyNumberFormat="1" applyFont="1" applyFill="1" applyBorder="1" applyAlignment="1">
      <alignment horizontal="right" vertical="center"/>
    </xf>
    <xf numFmtId="0" fontId="2" fillId="0" borderId="28" xfId="60" applyFont="1" applyBorder="1" applyAlignment="1">
      <alignment horizontal="center" vertical="center"/>
      <protection/>
    </xf>
    <xf numFmtId="0" fontId="2" fillId="34" borderId="29" xfId="60" applyFont="1" applyFill="1" applyBorder="1" applyAlignment="1">
      <alignment horizontal="center" vertical="center"/>
      <protection/>
    </xf>
    <xf numFmtId="0" fontId="2" fillId="34" borderId="29" xfId="60" applyFont="1" applyFill="1" applyBorder="1" applyAlignment="1">
      <alignment vertical="center"/>
      <protection/>
    </xf>
    <xf numFmtId="0" fontId="2" fillId="0" borderId="28" xfId="60" applyFont="1" applyBorder="1" applyAlignment="1">
      <alignment vertical="center" wrapText="1"/>
      <protection/>
    </xf>
    <xf numFmtId="49" fontId="6" fillId="34" borderId="28" xfId="60" applyNumberFormat="1" applyFont="1" applyFill="1" applyBorder="1" applyAlignment="1" quotePrefix="1">
      <alignment horizontal="center" vertical="center"/>
      <protection/>
    </xf>
    <xf numFmtId="49" fontId="5" fillId="34" borderId="30" xfId="60" applyNumberFormat="1" applyFont="1" applyFill="1" applyBorder="1" applyAlignment="1">
      <alignment horizontal="center" vertical="center"/>
      <protection/>
    </xf>
    <xf numFmtId="49" fontId="5" fillId="34" borderId="0" xfId="60" applyNumberFormat="1" applyFont="1" applyFill="1" applyBorder="1" applyAlignment="1">
      <alignment horizontal="center" vertical="center"/>
      <protection/>
    </xf>
    <xf numFmtId="49" fontId="5" fillId="34" borderId="0" xfId="60" applyNumberFormat="1" applyFont="1" applyFill="1" applyBorder="1" applyAlignment="1">
      <alignment horizontal="left" vertical="center"/>
      <protection/>
    </xf>
    <xf numFmtId="176" fontId="6" fillId="34" borderId="0" xfId="52" applyNumberFormat="1" applyFont="1" applyFill="1" applyBorder="1" applyAlignment="1">
      <alignment horizontal="right" vertical="center"/>
    </xf>
    <xf numFmtId="17" fontId="4" fillId="35" borderId="31" xfId="60" applyNumberFormat="1" applyFont="1" applyFill="1" applyBorder="1" applyAlignment="1" quotePrefix="1">
      <alignment horizontal="center" vertical="center"/>
      <protection/>
    </xf>
    <xf numFmtId="0" fontId="2" fillId="0" borderId="0" xfId="60" applyFont="1">
      <alignment/>
      <protection/>
    </xf>
    <xf numFmtId="0" fontId="2" fillId="35" borderId="19" xfId="0" applyFont="1" applyFill="1" applyBorder="1" applyAlignment="1">
      <alignment horizontal="center" vertical="center"/>
    </xf>
    <xf numFmtId="0" fontId="8" fillId="0" borderId="28" xfId="60" applyFont="1" applyBorder="1" applyAlignment="1">
      <alignment vertical="center"/>
      <protection/>
    </xf>
    <xf numFmtId="0" fontId="8" fillId="0" borderId="0" xfId="60" applyFont="1">
      <alignment/>
      <protection/>
    </xf>
    <xf numFmtId="0" fontId="8" fillId="0" borderId="28" xfId="60" applyFont="1" applyBorder="1" applyAlignment="1">
      <alignment vertical="center" wrapText="1"/>
      <protection/>
    </xf>
    <xf numFmtId="0" fontId="8" fillId="0" borderId="0" xfId="60" applyFont="1" applyBorder="1" applyAlignment="1">
      <alignment vertical="center"/>
      <protection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5" fontId="0" fillId="0" borderId="28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49" fontId="7" fillId="34" borderId="0" xfId="60" applyNumberFormat="1" applyFont="1" applyFill="1" applyBorder="1" applyAlignment="1">
      <alignment horizontal="center" vertical="center"/>
      <protection/>
    </xf>
    <xf numFmtId="49" fontId="7" fillId="34" borderId="0" xfId="60" applyNumberFormat="1" applyFont="1" applyFill="1" applyBorder="1" applyAlignment="1">
      <alignment horizontal="left" vertical="center" wrapText="1"/>
      <protection/>
    </xf>
    <xf numFmtId="176" fontId="7" fillId="34" borderId="0" xfId="52" applyNumberFormat="1" applyFont="1" applyFill="1" applyBorder="1" applyAlignment="1">
      <alignment horizontal="right" vertical="center"/>
    </xf>
    <xf numFmtId="0" fontId="8" fillId="0" borderId="0" xfId="60" applyFont="1" applyBorder="1" applyAlignment="1">
      <alignment vertical="center" wrapText="1"/>
      <protection/>
    </xf>
    <xf numFmtId="0" fontId="8" fillId="0" borderId="32" xfId="60" applyFont="1" applyBorder="1" applyAlignment="1">
      <alignment vertical="center"/>
      <protection/>
    </xf>
    <xf numFmtId="0" fontId="2" fillId="0" borderId="33" xfId="60" applyFont="1" applyBorder="1" applyAlignment="1">
      <alignment vertical="center"/>
      <protection/>
    </xf>
    <xf numFmtId="176" fontId="2" fillId="0" borderId="33" xfId="52" applyNumberFormat="1" applyFont="1" applyBorder="1" applyAlignment="1">
      <alignment vertical="center"/>
    </xf>
    <xf numFmtId="178" fontId="2" fillId="35" borderId="34" xfId="53" applyNumberFormat="1" applyFont="1" applyFill="1" applyBorder="1" applyAlignment="1">
      <alignment vertical="center"/>
    </xf>
    <xf numFmtId="49" fontId="6" fillId="33" borderId="28" xfId="60" applyNumberFormat="1" applyFont="1" applyFill="1" applyBorder="1" applyAlignment="1">
      <alignment horizontal="right" vertical="center"/>
      <protection/>
    </xf>
    <xf numFmtId="176" fontId="6" fillId="33" borderId="28" xfId="52" applyNumberFormat="1" applyFont="1" applyFill="1" applyBorder="1" applyAlignment="1">
      <alignment horizontal="right" vertical="center"/>
    </xf>
    <xf numFmtId="44" fontId="2" fillId="0" borderId="0" xfId="55" applyFont="1" applyAlignment="1">
      <alignment/>
    </xf>
    <xf numFmtId="0" fontId="2" fillId="0" borderId="0" xfId="0" applyFont="1" applyAlignment="1">
      <alignment/>
    </xf>
    <xf numFmtId="178" fontId="4" fillId="5" borderId="0" xfId="55" applyNumberFormat="1" applyFont="1" applyFill="1" applyAlignment="1">
      <alignment/>
    </xf>
    <xf numFmtId="15" fontId="2" fillId="0" borderId="35" xfId="61" applyNumberFormat="1" applyFont="1" applyBorder="1" applyAlignment="1">
      <alignment horizontal="center" vertical="center"/>
      <protection/>
    </xf>
    <xf numFmtId="15" fontId="2" fillId="0" borderId="28" xfId="61" applyNumberFormat="1" applyFont="1" applyBorder="1" applyAlignment="1">
      <alignment horizontal="center" vertical="center"/>
      <protection/>
    </xf>
    <xf numFmtId="15" fontId="8" fillId="0" borderId="28" xfId="61" applyNumberFormat="1" applyFont="1" applyBorder="1" applyAlignment="1">
      <alignment horizontal="center" vertical="center"/>
      <protection/>
    </xf>
    <xf numFmtId="165" fontId="8" fillId="0" borderId="28" xfId="49" applyNumberFormat="1" applyFont="1" applyBorder="1" applyAlignment="1">
      <alignment vertical="center" wrapText="1"/>
    </xf>
    <xf numFmtId="44" fontId="0" fillId="0" borderId="0" xfId="55" applyFont="1" applyAlignment="1">
      <alignment vertical="center"/>
    </xf>
    <xf numFmtId="0" fontId="0" fillId="0" borderId="0" xfId="0" applyAlignment="1">
      <alignment vertical="center"/>
    </xf>
    <xf numFmtId="44" fontId="2" fillId="0" borderId="0" xfId="55" applyFont="1" applyAlignment="1">
      <alignment vertical="center"/>
    </xf>
    <xf numFmtId="49" fontId="7" fillId="34" borderId="28" xfId="60" applyNumberFormat="1" applyFont="1" applyFill="1" applyBorder="1" applyAlignment="1">
      <alignment horizontal="left" vertical="center" wrapText="1"/>
      <protection/>
    </xf>
    <xf numFmtId="15" fontId="8" fillId="0" borderId="0" xfId="61" applyNumberFormat="1" applyFont="1" applyBorder="1" applyAlignment="1">
      <alignment horizontal="center" vertical="center"/>
      <protection/>
    </xf>
    <xf numFmtId="176" fontId="7" fillId="34" borderId="36" xfId="52" applyNumberFormat="1" applyFont="1" applyFill="1" applyBorder="1" applyAlignment="1">
      <alignment horizontal="right" vertical="center"/>
    </xf>
    <xf numFmtId="0" fontId="4" fillId="0" borderId="22" xfId="60" applyFont="1" applyBorder="1" applyAlignment="1">
      <alignment horizontal="center" vertical="center"/>
      <protection/>
    </xf>
    <xf numFmtId="49" fontId="9" fillId="34" borderId="22" xfId="60" applyNumberFormat="1" applyFont="1" applyFill="1" applyBorder="1" applyAlignment="1">
      <alignment horizontal="center" vertical="center"/>
      <protection/>
    </xf>
    <xf numFmtId="176" fontId="4" fillId="0" borderId="22" xfId="52" applyNumberFormat="1" applyFont="1" applyBorder="1" applyAlignment="1">
      <alignment horizontal="center" vertical="center"/>
    </xf>
    <xf numFmtId="0" fontId="4" fillId="0" borderId="23" xfId="60" applyFont="1" applyBorder="1" applyAlignment="1">
      <alignment horizontal="center" vertical="center"/>
      <protection/>
    </xf>
    <xf numFmtId="49" fontId="9" fillId="34" borderId="24" xfId="60" applyNumberFormat="1" applyFont="1" applyFill="1" applyBorder="1" applyAlignment="1">
      <alignment horizontal="center" vertical="center"/>
      <protection/>
    </xf>
    <xf numFmtId="49" fontId="9" fillId="34" borderId="25" xfId="60" applyNumberFormat="1" applyFont="1" applyFill="1" applyBorder="1" applyAlignment="1">
      <alignment horizontal="center" vertical="center"/>
      <protection/>
    </xf>
    <xf numFmtId="176" fontId="9" fillId="34" borderId="25" xfId="52" applyNumberFormat="1" applyFont="1" applyFill="1" applyBorder="1" applyAlignment="1">
      <alignment horizontal="center" vertical="center"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35" borderId="19" xfId="0" applyFont="1" applyFill="1" applyBorder="1" applyAlignment="1">
      <alignment horizontal="center" vertical="center"/>
    </xf>
    <xf numFmtId="178" fontId="4" fillId="35" borderId="34" xfId="53" applyNumberFormat="1" applyFont="1" applyFill="1" applyBorder="1" applyAlignment="1">
      <alignment vertical="center"/>
    </xf>
    <xf numFmtId="3" fontId="2" fillId="0" borderId="0" xfId="55" applyNumberFormat="1" applyFont="1" applyAlignment="1">
      <alignment/>
    </xf>
    <xf numFmtId="49" fontId="7" fillId="34" borderId="0" xfId="60" applyNumberFormat="1" applyFont="1" applyFill="1" applyBorder="1" applyAlignment="1">
      <alignment horizontal="left" vertical="center"/>
      <protection/>
    </xf>
    <xf numFmtId="186" fontId="7" fillId="34" borderId="28" xfId="6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61" applyFont="1">
      <alignment/>
      <protection/>
    </xf>
    <xf numFmtId="15" fontId="2" fillId="0" borderId="0" xfId="61" applyNumberFormat="1" applyFont="1" applyAlignment="1">
      <alignment horizontal="center"/>
      <protection/>
    </xf>
    <xf numFmtId="3" fontId="2" fillId="0" borderId="0" xfId="56" applyNumberFormat="1" applyFont="1" applyAlignment="1">
      <alignment/>
    </xf>
    <xf numFmtId="44" fontId="2" fillId="0" borderId="0" xfId="55" applyFont="1" applyFill="1" applyBorder="1" applyAlignment="1">
      <alignment/>
    </xf>
    <xf numFmtId="186" fontId="7" fillId="36" borderId="28" xfId="60" applyNumberFormat="1" applyFont="1" applyFill="1" applyBorder="1" applyAlignment="1">
      <alignment horizontal="center" vertical="center"/>
      <protection/>
    </xf>
    <xf numFmtId="49" fontId="7" fillId="36" borderId="28" xfId="60" applyNumberFormat="1" applyFont="1" applyFill="1" applyBorder="1" applyAlignment="1">
      <alignment horizontal="center" vertical="center"/>
      <protection/>
    </xf>
    <xf numFmtId="49" fontId="7" fillId="36" borderId="28" xfId="60" applyNumberFormat="1" applyFont="1" applyFill="1" applyBorder="1" applyAlignment="1">
      <alignment horizontal="left" vertical="center"/>
      <protection/>
    </xf>
    <xf numFmtId="176" fontId="7" fillId="36" borderId="28" xfId="52" applyNumberFormat="1" applyFont="1" applyFill="1" applyBorder="1" applyAlignment="1">
      <alignment horizontal="right" vertical="center"/>
    </xf>
    <xf numFmtId="0" fontId="8" fillId="36" borderId="28" xfId="60" applyFont="1" applyFill="1" applyBorder="1" applyAlignment="1">
      <alignment vertical="center" wrapText="1"/>
      <protection/>
    </xf>
    <xf numFmtId="0" fontId="8" fillId="36" borderId="28" xfId="60" applyFont="1" applyFill="1" applyBorder="1" applyAlignment="1">
      <alignment vertical="center"/>
      <protection/>
    </xf>
    <xf numFmtId="0" fontId="2" fillId="36" borderId="0" xfId="0" applyFont="1" applyFill="1" applyAlignment="1">
      <alignment/>
    </xf>
    <xf numFmtId="43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vertical="center"/>
    </xf>
    <xf numFmtId="0" fontId="2" fillId="0" borderId="33" xfId="60" applyFont="1" applyBorder="1" applyAlignment="1">
      <alignment horizontal="left" vertical="center"/>
      <protection/>
    </xf>
    <xf numFmtId="0" fontId="51" fillId="0" borderId="28" xfId="0" applyFont="1" applyBorder="1" applyAlignment="1">
      <alignment horizontal="left" vertical="center" wrapText="1"/>
    </xf>
    <xf numFmtId="49" fontId="7" fillId="34" borderId="28" xfId="60" applyNumberFormat="1" applyFont="1" applyFill="1" applyBorder="1" applyAlignment="1" quotePrefix="1">
      <alignment horizontal="center" vertical="center"/>
      <protection/>
    </xf>
    <xf numFmtId="49" fontId="9" fillId="34" borderId="28" xfId="60" applyNumberFormat="1" applyFont="1" applyFill="1" applyBorder="1" applyAlignment="1">
      <alignment horizontal="left" vertical="center"/>
      <protection/>
    </xf>
    <xf numFmtId="49" fontId="6" fillId="34" borderId="28" xfId="60" applyNumberFormat="1" applyFont="1" applyFill="1" applyBorder="1" applyAlignment="1">
      <alignment horizontal="center" vertical="center" wrapText="1"/>
      <protection/>
    </xf>
    <xf numFmtId="49" fontId="6" fillId="34" borderId="0" xfId="60" applyNumberFormat="1" applyFont="1" applyFill="1" applyBorder="1" applyAlignment="1">
      <alignment horizontal="center" vertical="center"/>
      <protection/>
    </xf>
    <xf numFmtId="49" fontId="5" fillId="0" borderId="0" xfId="6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78" fontId="4" fillId="0" borderId="0" xfId="53" applyNumberFormat="1" applyFont="1" applyFill="1" applyBorder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178" fontId="2" fillId="0" borderId="0" xfId="0" applyNumberFormat="1" applyFont="1" applyAlignment="1">
      <alignment/>
    </xf>
    <xf numFmtId="0" fontId="52" fillId="0" borderId="28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176" fontId="7" fillId="34" borderId="28" xfId="52" applyNumberFormat="1" applyFont="1" applyFill="1" applyBorder="1" applyAlignment="1">
      <alignment horizontal="left" vertical="center"/>
    </xf>
    <xf numFmtId="49" fontId="6" fillId="34" borderId="28" xfId="60" applyNumberFormat="1" applyFont="1" applyFill="1" applyBorder="1" applyAlignment="1">
      <alignment horizontal="left" vertical="center"/>
      <protection/>
    </xf>
    <xf numFmtId="49" fontId="10" fillId="37" borderId="29" xfId="0" applyNumberFormat="1" applyFont="1" applyFill="1" applyBorder="1" applyAlignment="1">
      <alignment horizontal="left" vertical="top"/>
    </xf>
    <xf numFmtId="3" fontId="10" fillId="37" borderId="29" xfId="0" applyNumberFormat="1" applyFont="1" applyFill="1" applyBorder="1" applyAlignment="1">
      <alignment horizontal="right" vertical="top"/>
    </xf>
    <xf numFmtId="43" fontId="10" fillId="37" borderId="29" xfId="49" applyFont="1" applyFill="1" applyBorder="1" applyAlignment="1">
      <alignment horizontal="right" vertical="top"/>
    </xf>
    <xf numFmtId="0" fontId="8" fillId="0" borderId="37" xfId="60" applyFont="1" applyBorder="1" applyAlignment="1">
      <alignment vertical="center"/>
      <protection/>
    </xf>
    <xf numFmtId="49" fontId="10" fillId="37" borderId="38" xfId="0" applyNumberFormat="1" applyFont="1" applyFill="1" applyBorder="1" applyAlignment="1">
      <alignment horizontal="left" vertical="top"/>
    </xf>
    <xf numFmtId="3" fontId="10" fillId="37" borderId="38" xfId="0" applyNumberFormat="1" applyFont="1" applyFill="1" applyBorder="1" applyAlignment="1">
      <alignment horizontal="right" vertical="top"/>
    </xf>
    <xf numFmtId="43" fontId="10" fillId="37" borderId="38" xfId="49" applyFont="1" applyFill="1" applyBorder="1" applyAlignment="1">
      <alignment horizontal="right" vertical="top"/>
    </xf>
    <xf numFmtId="49" fontId="10" fillId="37" borderId="37" xfId="0" applyNumberFormat="1" applyFont="1" applyFill="1" applyBorder="1" applyAlignment="1">
      <alignment horizontal="left" vertical="top"/>
    </xf>
    <xf numFmtId="3" fontId="10" fillId="37" borderId="37" xfId="0" applyNumberFormat="1" applyFont="1" applyFill="1" applyBorder="1" applyAlignment="1">
      <alignment horizontal="right" vertical="top"/>
    </xf>
    <xf numFmtId="43" fontId="10" fillId="37" borderId="37" xfId="49" applyFont="1" applyFill="1" applyBorder="1" applyAlignment="1">
      <alignment horizontal="right" vertical="top"/>
    </xf>
    <xf numFmtId="49" fontId="7" fillId="34" borderId="30" xfId="60" applyNumberFormat="1" applyFont="1" applyFill="1" applyBorder="1" applyAlignment="1">
      <alignment horizontal="center" vertical="center"/>
      <protection/>
    </xf>
    <xf numFmtId="49" fontId="7" fillId="34" borderId="30" xfId="60" applyNumberFormat="1" applyFont="1" applyFill="1" applyBorder="1" applyAlignment="1">
      <alignment horizontal="left" vertical="center"/>
      <protection/>
    </xf>
    <xf numFmtId="176" fontId="7" fillId="34" borderId="30" xfId="52" applyNumberFormat="1" applyFont="1" applyFill="1" applyBorder="1" applyAlignment="1">
      <alignment horizontal="right" vertical="center"/>
    </xf>
    <xf numFmtId="49" fontId="10" fillId="37" borderId="0" xfId="0" applyNumberFormat="1" applyFont="1" applyFill="1" applyBorder="1" applyAlignment="1">
      <alignment horizontal="left" vertical="top"/>
    </xf>
    <xf numFmtId="3" fontId="10" fillId="37" borderId="0" xfId="0" applyNumberFormat="1" applyFont="1" applyFill="1" applyBorder="1" applyAlignment="1">
      <alignment horizontal="right" vertical="top"/>
    </xf>
    <xf numFmtId="176" fontId="4" fillId="35" borderId="31" xfId="52" applyNumberFormat="1" applyFont="1" applyFill="1" applyBorder="1" applyAlignment="1">
      <alignment vertical="center"/>
    </xf>
    <xf numFmtId="17" fontId="4" fillId="35" borderId="39" xfId="60" applyNumberFormat="1" applyFont="1" applyFill="1" applyBorder="1" applyAlignment="1" quotePrefix="1">
      <alignment horizontal="center" vertical="center"/>
      <protection/>
    </xf>
    <xf numFmtId="49" fontId="10" fillId="34" borderId="29" xfId="0" applyNumberFormat="1" applyFont="1" applyFill="1" applyBorder="1" applyAlignment="1">
      <alignment horizontal="left" vertical="top"/>
    </xf>
    <xf numFmtId="49" fontId="10" fillId="34" borderId="29" xfId="0" applyNumberFormat="1" applyFont="1" applyFill="1" applyBorder="1" applyAlignment="1">
      <alignment horizontal="right" vertical="top"/>
    </xf>
    <xf numFmtId="0" fontId="0" fillId="0" borderId="37" xfId="0" applyBorder="1" applyAlignment="1">
      <alignment/>
    </xf>
    <xf numFmtId="43" fontId="0" fillId="0" borderId="37" xfId="0" applyNumberFormat="1" applyBorder="1" applyAlignment="1">
      <alignment/>
    </xf>
    <xf numFmtId="49" fontId="6" fillId="34" borderId="30" xfId="60" applyNumberFormat="1" applyFont="1" applyFill="1" applyBorder="1" applyAlignment="1">
      <alignment horizontal="center" vertical="center"/>
      <protection/>
    </xf>
    <xf numFmtId="0" fontId="4" fillId="35" borderId="16" xfId="0" applyFont="1" applyFill="1" applyBorder="1" applyAlignment="1">
      <alignment horizontal="center" vertical="center"/>
    </xf>
    <xf numFmtId="43" fontId="11" fillId="35" borderId="37" xfId="49" applyFont="1" applyFill="1" applyBorder="1" applyAlignment="1">
      <alignment horizontal="right" vertical="top"/>
    </xf>
    <xf numFmtId="0" fontId="8" fillId="0" borderId="32" xfId="60" applyFont="1" applyBorder="1" applyAlignment="1">
      <alignment vertical="center" wrapText="1"/>
      <protection/>
    </xf>
    <xf numFmtId="0" fontId="2" fillId="0" borderId="30" xfId="60" applyFont="1" applyBorder="1" applyAlignment="1">
      <alignment horizontal="center" vertical="center"/>
      <protection/>
    </xf>
    <xf numFmtId="176" fontId="2" fillId="0" borderId="40" xfId="52" applyNumberFormat="1" applyFont="1" applyBorder="1" applyAlignment="1">
      <alignment vertical="center"/>
    </xf>
    <xf numFmtId="43" fontId="11" fillId="35" borderId="31" xfId="49" applyFont="1" applyFill="1" applyBorder="1" applyAlignment="1">
      <alignment horizontal="right" vertical="top"/>
    </xf>
    <xf numFmtId="176" fontId="2" fillId="35" borderId="31" xfId="52" applyNumberFormat="1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horizontal="right" vertical="top"/>
    </xf>
    <xf numFmtId="43" fontId="10" fillId="34" borderId="29" xfId="49" applyFont="1" applyFill="1" applyBorder="1" applyAlignment="1">
      <alignment horizontal="right" vertical="top"/>
    </xf>
    <xf numFmtId="0" fontId="36" fillId="37" borderId="0" xfId="35" applyFill="1" applyBorder="1" applyAlignment="1">
      <alignment/>
    </xf>
    <xf numFmtId="176" fontId="0" fillId="0" borderId="0" xfId="0" applyNumberFormat="1" applyAlignment="1">
      <alignment/>
    </xf>
    <xf numFmtId="0" fontId="2" fillId="34" borderId="0" xfId="60" applyFont="1" applyFill="1" applyAlignment="1">
      <alignment horizontal="center" vertical="center"/>
      <protection/>
    </xf>
    <xf numFmtId="0" fontId="2" fillId="34" borderId="0" xfId="60" applyFont="1" applyFill="1" applyAlignment="1">
      <alignment vertical="center"/>
      <protection/>
    </xf>
    <xf numFmtId="49" fontId="5" fillId="34" borderId="0" xfId="60" applyNumberFormat="1" applyFont="1" applyFill="1" applyAlignment="1">
      <alignment horizontal="center" vertical="center"/>
      <protection/>
    </xf>
    <xf numFmtId="49" fontId="5" fillId="34" borderId="0" xfId="60" applyNumberFormat="1" applyFont="1" applyFill="1" applyAlignment="1">
      <alignment horizontal="left" vertical="center"/>
      <protection/>
    </xf>
    <xf numFmtId="0" fontId="8" fillId="0" borderId="0" xfId="60" applyFont="1" applyAlignment="1">
      <alignment vertical="center"/>
      <protection/>
    </xf>
    <xf numFmtId="49" fontId="10" fillId="0" borderId="29" xfId="0" applyNumberFormat="1" applyFont="1" applyFill="1" applyBorder="1" applyAlignment="1">
      <alignment horizontal="left" vertical="top"/>
    </xf>
    <xf numFmtId="43" fontId="0" fillId="0" borderId="0" xfId="49" applyFont="1" applyAlignment="1">
      <alignment/>
    </xf>
    <xf numFmtId="0" fontId="8" fillId="0" borderId="28" xfId="60" applyFont="1" applyBorder="1" applyAlignment="1">
      <alignment vertical="top" wrapText="1"/>
      <protection/>
    </xf>
    <xf numFmtId="49" fontId="6" fillId="34" borderId="0" xfId="60" applyNumberFormat="1" applyFont="1" applyFill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175" fontId="10" fillId="34" borderId="29" xfId="49" applyNumberFormat="1" applyFont="1" applyFill="1" applyBorder="1" applyAlignment="1">
      <alignment horizontal="right" vertical="top"/>
    </xf>
    <xf numFmtId="175" fontId="10" fillId="34" borderId="29" xfId="52" applyFont="1" applyFill="1" applyBorder="1" applyAlignment="1">
      <alignment horizontal="right" vertical="top"/>
    </xf>
    <xf numFmtId="49" fontId="10" fillId="0" borderId="29" xfId="0" applyNumberFormat="1" applyFont="1" applyBorder="1" applyAlignment="1">
      <alignment horizontal="center" wrapText="1"/>
    </xf>
    <xf numFmtId="49" fontId="10" fillId="34" borderId="29" xfId="0" applyNumberFormat="1" applyFont="1" applyFill="1" applyBorder="1" applyAlignment="1">
      <alignment horizontal="center" vertical="center" wrapText="1"/>
    </xf>
    <xf numFmtId="191" fontId="4" fillId="35" borderId="34" xfId="53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165" fontId="2" fillId="0" borderId="0" xfId="51" applyNumberFormat="1" applyFont="1" applyAlignment="1">
      <alignment wrapText="1"/>
    </xf>
    <xf numFmtId="49" fontId="9" fillId="34" borderId="22" xfId="60" applyNumberFormat="1" applyFont="1" applyFill="1" applyBorder="1" applyAlignment="1">
      <alignment horizontal="center" vertical="center" wrapText="1"/>
      <protection/>
    </xf>
    <xf numFmtId="49" fontId="9" fillId="34" borderId="25" xfId="60" applyNumberFormat="1" applyFont="1" applyFill="1" applyBorder="1" applyAlignment="1">
      <alignment horizontal="center" vertical="center" wrapText="1"/>
      <protection/>
    </xf>
    <xf numFmtId="0" fontId="2" fillId="34" borderId="0" xfId="60" applyFont="1" applyFill="1" applyAlignment="1">
      <alignment vertical="center" wrapText="1"/>
      <protection/>
    </xf>
    <xf numFmtId="0" fontId="4" fillId="35" borderId="19" xfId="0" applyFont="1" applyFill="1" applyBorder="1" applyAlignment="1">
      <alignment horizontal="center" vertical="center" wrapText="1"/>
    </xf>
    <xf numFmtId="49" fontId="5" fillId="34" borderId="0" xfId="60" applyNumberFormat="1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176" fontId="2" fillId="0" borderId="0" xfId="52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49" fontId="9" fillId="34" borderId="28" xfId="60" applyNumberFormat="1" applyFont="1" applyFill="1" applyBorder="1" applyAlignment="1">
      <alignment horizontal="left" vertical="center" wrapText="1"/>
      <protection/>
    </xf>
    <xf numFmtId="176" fontId="9" fillId="34" borderId="28" xfId="52" applyNumberFormat="1" applyFont="1" applyFill="1" applyBorder="1" applyAlignment="1">
      <alignment horizontal="right" vertical="center"/>
    </xf>
    <xf numFmtId="49" fontId="9" fillId="34" borderId="28" xfId="60" applyNumberFormat="1" applyFont="1" applyFill="1" applyBorder="1" applyAlignment="1">
      <alignment horizontal="center" vertical="center"/>
      <protection/>
    </xf>
    <xf numFmtId="176" fontId="9" fillId="34" borderId="0" xfId="52" applyNumberFormat="1" applyFont="1" applyFill="1" applyBorder="1" applyAlignment="1">
      <alignment horizontal="right" vertical="center"/>
    </xf>
    <xf numFmtId="0" fontId="2" fillId="0" borderId="0" xfId="60" applyFont="1" applyAlignment="1">
      <alignment vertical="center"/>
      <protection/>
    </xf>
    <xf numFmtId="49" fontId="12" fillId="34" borderId="29" xfId="0" applyNumberFormat="1" applyFont="1" applyFill="1" applyBorder="1" applyAlignment="1">
      <alignment horizontal="left" vertical="center" wrapText="1"/>
    </xf>
    <xf numFmtId="43" fontId="12" fillId="34" borderId="29" xfId="49" applyFont="1" applyFill="1" applyBorder="1" applyAlignment="1">
      <alignment horizontal="right" vertical="center" wrapText="1"/>
    </xf>
    <xf numFmtId="49" fontId="5" fillId="34" borderId="28" xfId="60" applyNumberFormat="1" applyFont="1" applyFill="1" applyBorder="1" applyAlignment="1" quotePrefix="1">
      <alignment horizontal="center" vertical="center"/>
      <protection/>
    </xf>
    <xf numFmtId="175" fontId="12" fillId="34" borderId="29" xfId="52" applyFont="1" applyFill="1" applyBorder="1" applyAlignment="1">
      <alignment horizontal="right" vertical="center"/>
    </xf>
    <xf numFmtId="3" fontId="12" fillId="37" borderId="29" xfId="0" applyNumberFormat="1" applyFont="1" applyFill="1" applyBorder="1" applyAlignment="1">
      <alignment horizontal="left" vertical="center" wrapText="1"/>
    </xf>
    <xf numFmtId="49" fontId="9" fillId="34" borderId="0" xfId="60" applyNumberFormat="1" applyFont="1" applyFill="1" applyAlignment="1">
      <alignment horizontal="center" vertical="center"/>
      <protection/>
    </xf>
    <xf numFmtId="14" fontId="2" fillId="0" borderId="28" xfId="60" applyNumberFormat="1" applyFont="1" applyBorder="1" applyAlignment="1">
      <alignment vertical="center" wrapText="1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vertical="center" wrapText="1"/>
      <protection/>
    </xf>
    <xf numFmtId="49" fontId="12" fillId="34" borderId="29" xfId="0" applyNumberFormat="1" applyFont="1" applyFill="1" applyBorder="1" applyAlignment="1">
      <alignment horizontal="left" vertical="center"/>
    </xf>
    <xf numFmtId="43" fontId="12" fillId="34" borderId="29" xfId="49" applyFont="1" applyFill="1" applyBorder="1" applyAlignment="1">
      <alignment horizontal="right" vertical="center"/>
    </xf>
    <xf numFmtId="49" fontId="12" fillId="34" borderId="29" xfId="0" applyNumberFormat="1" applyFont="1" applyFill="1" applyBorder="1" applyAlignment="1">
      <alignment horizontal="right" vertical="center"/>
    </xf>
    <xf numFmtId="0" fontId="2" fillId="0" borderId="32" xfId="60" applyFont="1" applyBorder="1" applyAlignment="1">
      <alignment vertical="center" wrapText="1"/>
      <protection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left"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4" fillId="0" borderId="43" xfId="60" applyFont="1" applyBorder="1" applyAlignment="1">
      <alignment horizontal="center" vertical="center"/>
      <protection/>
    </xf>
    <xf numFmtId="4" fontId="3" fillId="0" borderId="0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" fontId="4" fillId="35" borderId="19" xfId="60" applyNumberFormat="1" applyFont="1" applyFill="1" applyBorder="1" applyAlignment="1" quotePrefix="1">
      <alignment horizontal="center" vertical="center"/>
      <protection/>
    </xf>
    <xf numFmtId="17" fontId="4" fillId="35" borderId="20" xfId="60" applyNumberFormat="1" applyFont="1" applyFill="1" applyBorder="1" applyAlignment="1" quotePrefix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76" fontId="2" fillId="0" borderId="28" xfId="52" applyNumberFormat="1" applyFont="1" applyBorder="1" applyAlignment="1">
      <alignment horizontal="left" vertical="center" wrapText="1"/>
    </xf>
    <xf numFmtId="0" fontId="2" fillId="0" borderId="28" xfId="60" applyFont="1" applyBorder="1" applyAlignment="1">
      <alignment horizontal="left" vertical="center" wrapText="1"/>
      <protection/>
    </xf>
    <xf numFmtId="49" fontId="7" fillId="34" borderId="37" xfId="62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2 2" xfId="56"/>
    <cellStyle name="Moneda 3" xfId="57"/>
    <cellStyle name="Moneda 4" xfId="58"/>
    <cellStyle name="Neutral" xfId="59"/>
    <cellStyle name="Normal 2" xfId="60"/>
    <cellStyle name="Normal 3" xfId="61"/>
    <cellStyle name="Normal 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RIANA.MOLINA\Mis%20documentos\MEMORANDUMS\TRANSPARENCIA\EDOS.%20FINANC.%20MAY.%20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ZACION"/>
      <sheetName val="GASTO CORRIENTE "/>
      <sheetName val="RESULTADOS "/>
      <sheetName val="BALANCE "/>
      <sheetName val="ORIGEN Y APLIC. NUEVA MES"/>
      <sheetName val="ORIGEN Y APLIC. NUEVA ACUM "/>
      <sheetName val="PLAN ESTADO DE RESULTADO "/>
      <sheetName val="PLAN Edo. result. modif. 16 may"/>
      <sheetName val="PLAN GASTO CORRIENTE 2008"/>
      <sheetName val="GASTO CORR. MODIF MAY"/>
      <sheetName val="CONCENTRADO 7'000"/>
    </sheetNames>
    <sheetDataSet>
      <sheetData sheetId="9">
        <row r="9">
          <cell r="J9">
            <v>475</v>
          </cell>
          <cell r="K9">
            <v>198045.5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ale/" TargetMode="External" /><Relationship Id="rId2" Type="http://schemas.openxmlformats.org/officeDocument/2006/relationships/hyperlink" Target="http://www.fueradeju/" TargetMode="Externa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9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11.421875" style="241" customWidth="1"/>
    <col min="2" max="2" width="17.8515625" style="241" customWidth="1"/>
    <col min="3" max="3" width="11.421875" style="241" customWidth="1"/>
    <col min="4" max="4" width="33.00390625" style="251" customWidth="1"/>
    <col min="5" max="5" width="19.140625" style="241" customWidth="1"/>
    <col min="6" max="6" width="27.28125" style="241" customWidth="1"/>
    <col min="7" max="7" width="25.421875" style="241" customWidth="1"/>
    <col min="8" max="8" width="13.00390625" style="241" customWidth="1"/>
    <col min="9" max="9" width="29.8515625" style="241" customWidth="1"/>
    <col min="10" max="16384" width="11.421875" style="241" customWidth="1"/>
  </cols>
  <sheetData>
    <row r="1" spans="2:9" ht="18.75" customHeight="1">
      <c r="B1" s="271" t="s">
        <v>677</v>
      </c>
      <c r="C1" s="272"/>
      <c r="D1" s="272"/>
      <c r="E1" s="272"/>
      <c r="F1" s="272"/>
      <c r="G1" s="272"/>
      <c r="H1" s="272"/>
      <c r="I1" s="272"/>
    </row>
    <row r="2" spans="2:9" ht="15">
      <c r="B2" s="15"/>
      <c r="C2" s="15"/>
      <c r="D2" s="243"/>
      <c r="E2" s="37"/>
      <c r="F2" s="37"/>
      <c r="G2" s="15"/>
      <c r="H2" s="15"/>
      <c r="I2" s="15"/>
    </row>
    <row r="3" spans="2:9" ht="15.75" thickBot="1">
      <c r="B3" s="273"/>
      <c r="C3" s="273"/>
      <c r="D3" s="273"/>
      <c r="E3" s="273"/>
      <c r="F3" s="273"/>
      <c r="G3" s="273"/>
      <c r="H3" s="273"/>
      <c r="I3" s="273"/>
    </row>
    <row r="4" spans="2:9" ht="15">
      <c r="B4" s="274" t="s">
        <v>57</v>
      </c>
      <c r="C4" s="275"/>
      <c r="D4" s="244"/>
      <c r="E4" s="149"/>
      <c r="F4" s="147"/>
      <c r="G4" s="147"/>
      <c r="H4" s="150"/>
      <c r="I4" s="150"/>
    </row>
    <row r="5" spans="2:9" ht="60.75" thickBot="1">
      <c r="B5" s="151" t="s">
        <v>58</v>
      </c>
      <c r="C5" s="152" t="s">
        <v>59</v>
      </c>
      <c r="D5" s="245" t="s">
        <v>61</v>
      </c>
      <c r="E5" s="153" t="s">
        <v>62</v>
      </c>
      <c r="F5" s="154" t="s">
        <v>63</v>
      </c>
      <c r="G5" s="155" t="s">
        <v>64</v>
      </c>
      <c r="H5" s="156" t="s">
        <v>65</v>
      </c>
      <c r="I5" s="156" t="s">
        <v>118</v>
      </c>
    </row>
    <row r="6" spans="2:9" ht="15.75" thickBot="1">
      <c r="B6" s="15"/>
      <c r="C6" s="15"/>
      <c r="D6" s="15"/>
      <c r="E6" s="15"/>
      <c r="F6" s="15"/>
      <c r="G6" s="15"/>
      <c r="H6" s="15"/>
      <c r="I6" s="15"/>
    </row>
    <row r="7" spans="2:9" ht="15.75" thickBot="1">
      <c r="B7" s="112" t="s">
        <v>158</v>
      </c>
      <c r="C7" s="224"/>
      <c r="D7" s="246"/>
      <c r="E7" s="92"/>
      <c r="F7" s="113"/>
      <c r="G7" s="113"/>
      <c r="H7" s="113"/>
      <c r="I7" s="113"/>
    </row>
    <row r="8" spans="2:9" ht="15.75" thickBot="1">
      <c r="B8" s="108"/>
      <c r="C8" s="93"/>
      <c r="D8" s="253"/>
      <c r="E8" s="254"/>
      <c r="F8" s="96"/>
      <c r="G8" s="96"/>
      <c r="H8" s="96"/>
      <c r="I8" s="96"/>
    </row>
    <row r="9" spans="4:9" ht="15.75" thickBot="1">
      <c r="D9" s="247" t="s">
        <v>120</v>
      </c>
      <c r="E9" s="158">
        <f>E8</f>
        <v>0</v>
      </c>
      <c r="F9" s="15"/>
      <c r="G9" s="15"/>
      <c r="H9" s="15"/>
      <c r="I9" s="15"/>
    </row>
    <row r="10" spans="2:9" ht="15.75" thickBot="1">
      <c r="B10" s="226"/>
      <c r="C10" s="226"/>
      <c r="D10" s="248"/>
      <c r="E10" s="256"/>
      <c r="F10" s="15"/>
      <c r="G10" s="15"/>
      <c r="H10" s="15"/>
      <c r="I10" s="15"/>
    </row>
    <row r="11" spans="2:9" ht="15.75" thickBot="1">
      <c r="B11" s="112" t="s">
        <v>164</v>
      </c>
      <c r="C11" s="224"/>
      <c r="D11" s="246"/>
      <c r="E11" s="92"/>
      <c r="F11" s="113"/>
      <c r="G11" s="113"/>
      <c r="H11" s="113"/>
      <c r="I11" s="113"/>
    </row>
    <row r="12" spans="2:9" s="252" customFormat="1" ht="15.75" thickBot="1">
      <c r="B12" s="96"/>
      <c r="C12" s="270"/>
      <c r="D12" s="270"/>
      <c r="E12" s="259"/>
      <c r="F12" s="270"/>
      <c r="G12" s="270"/>
      <c r="H12" s="270"/>
      <c r="I12" s="270"/>
    </row>
    <row r="13" spans="4:9" ht="15.75" thickBot="1">
      <c r="D13" s="247" t="s">
        <v>120</v>
      </c>
      <c r="E13" s="158">
        <f>E12</f>
        <v>0</v>
      </c>
      <c r="F13" s="15"/>
      <c r="G13" s="15"/>
      <c r="H13" s="15"/>
      <c r="I13" s="15"/>
    </row>
    <row r="14" spans="2:9" ht="15">
      <c r="B14" s="15"/>
      <c r="C14" s="15"/>
      <c r="D14" s="242"/>
      <c r="E14" s="15"/>
      <c r="F14" s="15"/>
      <c r="G14" s="15"/>
      <c r="H14" s="15"/>
      <c r="I14" s="15"/>
    </row>
    <row r="15" spans="2:9" ht="15.75" thickBot="1">
      <c r="B15" s="15"/>
      <c r="C15" s="15"/>
      <c r="D15" s="242"/>
      <c r="E15" s="15"/>
      <c r="F15" s="15"/>
      <c r="G15" s="15"/>
      <c r="H15" s="15"/>
      <c r="I15" s="15"/>
    </row>
    <row r="16" spans="2:9" ht="15.75" thickBot="1">
      <c r="B16" s="112" t="s">
        <v>39</v>
      </c>
      <c r="C16" s="224"/>
      <c r="D16" s="246"/>
      <c r="E16" s="92"/>
      <c r="F16" s="113"/>
      <c r="G16" s="113"/>
      <c r="H16" s="113"/>
      <c r="I16" s="113"/>
    </row>
    <row r="17" spans="2:9" ht="12.75">
      <c r="B17" s="259"/>
      <c r="C17" s="259"/>
      <c r="D17" s="259"/>
      <c r="E17" s="259"/>
      <c r="F17" s="259"/>
      <c r="G17" s="259"/>
      <c r="H17" s="259"/>
      <c r="I17" s="259"/>
    </row>
    <row r="18" spans="2:9" ht="12.75">
      <c r="B18" s="259"/>
      <c r="C18" s="259"/>
      <c r="D18" s="259"/>
      <c r="E18" s="259"/>
      <c r="F18" s="259"/>
      <c r="G18" s="259"/>
      <c r="H18" s="259"/>
      <c r="I18" s="259"/>
    </row>
    <row r="19" spans="2:9" ht="34.5" customHeight="1">
      <c r="B19" s="259"/>
      <c r="C19" s="259"/>
      <c r="D19" s="259"/>
      <c r="E19" s="259"/>
      <c r="F19" s="259"/>
      <c r="G19" s="259"/>
      <c r="H19" s="259"/>
      <c r="I19" s="259"/>
    </row>
    <row r="20" spans="2:9" ht="35.25" customHeight="1" thickBot="1">
      <c r="B20" s="259"/>
      <c r="C20" s="259"/>
      <c r="D20" s="259"/>
      <c r="E20" s="259"/>
      <c r="F20" s="259"/>
      <c r="G20" s="259"/>
      <c r="H20" s="259"/>
      <c r="I20" s="259"/>
    </row>
    <row r="21" spans="2:9" ht="15.75" thickBot="1">
      <c r="B21" s="15"/>
      <c r="C21" s="15"/>
      <c r="D21" s="247" t="s">
        <v>120</v>
      </c>
      <c r="E21" s="158">
        <f>SUM(E17:E20)</f>
        <v>0</v>
      </c>
      <c r="F21" s="15"/>
      <c r="G21" s="15"/>
      <c r="H21" s="15"/>
      <c r="I21" s="15"/>
    </row>
    <row r="22" spans="2:9" ht="15">
      <c r="B22" s="15"/>
      <c r="C22" s="15"/>
      <c r="D22" s="242"/>
      <c r="E22" s="15"/>
      <c r="F22" s="15"/>
      <c r="G22" s="15"/>
      <c r="H22" s="15"/>
      <c r="I22" s="15"/>
    </row>
    <row r="23" spans="2:9" ht="15.75" thickBot="1">
      <c r="B23" s="15"/>
      <c r="C23" s="15"/>
      <c r="D23" s="242"/>
      <c r="E23" s="15"/>
      <c r="F23" s="15"/>
      <c r="G23" s="15"/>
      <c r="H23" s="15"/>
      <c r="I23" s="15"/>
    </row>
    <row r="24" spans="2:9" ht="15.75" thickBot="1">
      <c r="B24" s="112" t="s">
        <v>40</v>
      </c>
      <c r="C24" s="224"/>
      <c r="D24" s="246"/>
      <c r="E24" s="92"/>
      <c r="F24" s="113"/>
      <c r="G24" s="113"/>
      <c r="H24" s="113"/>
      <c r="I24" s="113"/>
    </row>
    <row r="25" spans="2:9" ht="34.5" customHeight="1">
      <c r="B25" s="267"/>
      <c r="C25" s="267"/>
      <c r="D25" s="258"/>
      <c r="E25" s="268"/>
      <c r="F25" s="267"/>
      <c r="G25" s="269"/>
      <c r="H25" s="106"/>
      <c r="I25" s="106"/>
    </row>
    <row r="26" spans="2:9" ht="34.5" customHeight="1">
      <c r="B26" s="267"/>
      <c r="C26" s="267"/>
      <c r="D26" s="258"/>
      <c r="E26" s="268"/>
      <c r="F26" s="267"/>
      <c r="G26" s="269"/>
      <c r="H26" s="106"/>
      <c r="I26" s="106"/>
    </row>
    <row r="27" spans="2:9" ht="34.5" customHeight="1" thickBot="1">
      <c r="B27" s="267"/>
      <c r="C27" s="267"/>
      <c r="D27" s="258"/>
      <c r="E27" s="268"/>
      <c r="F27" s="267"/>
      <c r="G27" s="269"/>
      <c r="H27" s="106"/>
      <c r="I27" s="106"/>
    </row>
    <row r="28" spans="4:5" ht="15.75" thickBot="1">
      <c r="D28" s="247" t="s">
        <v>120</v>
      </c>
      <c r="E28" s="158">
        <f>SUM(E25:E27)</f>
        <v>0</v>
      </c>
    </row>
    <row r="29" spans="2:9" ht="15.75" thickBot="1">
      <c r="B29" s="226"/>
      <c r="C29" s="226"/>
      <c r="D29" s="248"/>
      <c r="E29" s="256"/>
      <c r="F29" s="257"/>
      <c r="G29" s="257"/>
      <c r="H29" s="257"/>
      <c r="I29" s="257"/>
    </row>
    <row r="30" spans="2:9" ht="15.75" thickBot="1">
      <c r="B30" s="112" t="s">
        <v>41</v>
      </c>
      <c r="C30" s="224"/>
      <c r="D30" s="246"/>
      <c r="E30" s="92"/>
      <c r="F30" s="113"/>
      <c r="G30" s="113"/>
      <c r="H30" s="113"/>
      <c r="I30" s="113"/>
    </row>
    <row r="31" spans="2:9" ht="15">
      <c r="B31" s="267"/>
      <c r="C31" s="267"/>
      <c r="D31" s="258"/>
      <c r="E31" s="261"/>
      <c r="F31" s="96"/>
      <c r="G31" s="106"/>
      <c r="H31" s="96"/>
      <c r="I31" s="106"/>
    </row>
    <row r="32" spans="2:9" ht="15">
      <c r="B32" s="267"/>
      <c r="C32" s="260"/>
      <c r="D32" s="258"/>
      <c r="E32" s="261"/>
      <c r="F32" s="106"/>
      <c r="G32" s="106"/>
      <c r="H32" s="106"/>
      <c r="I32" s="106"/>
    </row>
    <row r="33" spans="2:9" ht="15.75" thickBot="1">
      <c r="B33" s="267"/>
      <c r="C33" s="93"/>
      <c r="D33" s="258"/>
      <c r="E33" s="261"/>
      <c r="F33" s="96"/>
      <c r="G33" s="96"/>
      <c r="H33" s="106"/>
      <c r="I33" s="96"/>
    </row>
    <row r="34" spans="4:5" ht="15.75" thickBot="1">
      <c r="D34" s="247" t="s">
        <v>120</v>
      </c>
      <c r="E34" s="158">
        <f>SUM(E31:E33)</f>
        <v>0</v>
      </c>
    </row>
    <row r="35" spans="2:9" ht="15">
      <c r="B35" s="15"/>
      <c r="C35" s="15"/>
      <c r="D35" s="242"/>
      <c r="E35" s="15"/>
      <c r="F35" s="15"/>
      <c r="G35" s="15"/>
      <c r="H35" s="15"/>
      <c r="I35" s="15"/>
    </row>
    <row r="36" spans="2:9" ht="15.75" thickBot="1">
      <c r="B36" s="15"/>
      <c r="C36" s="15"/>
      <c r="D36" s="242"/>
      <c r="E36" s="15"/>
      <c r="F36" s="15"/>
      <c r="G36" s="15"/>
      <c r="H36" s="15"/>
      <c r="I36" s="15"/>
    </row>
    <row r="37" spans="2:9" ht="15.75" thickBot="1">
      <c r="B37" s="112" t="s">
        <v>42</v>
      </c>
      <c r="C37" s="224"/>
      <c r="D37" s="246"/>
      <c r="E37" s="92"/>
      <c r="F37" s="113"/>
      <c r="G37" s="113"/>
      <c r="H37" s="113"/>
      <c r="I37" s="113"/>
    </row>
    <row r="38" spans="2:9" ht="15">
      <c r="B38" s="106"/>
      <c r="C38" s="106"/>
      <c r="D38" s="106"/>
      <c r="E38" s="261"/>
      <c r="F38" s="106"/>
      <c r="G38" s="106"/>
      <c r="H38" s="106"/>
      <c r="I38" s="106"/>
    </row>
    <row r="39" spans="2:9" ht="15">
      <c r="B39" s="106"/>
      <c r="C39" s="106"/>
      <c r="D39" s="106"/>
      <c r="E39" s="261"/>
      <c r="F39" s="106"/>
      <c r="G39" s="106"/>
      <c r="H39" s="106"/>
      <c r="I39" s="106"/>
    </row>
    <row r="40" spans="2:9" ht="15.75" thickBot="1">
      <c r="B40" s="106"/>
      <c r="C40" s="106"/>
      <c r="D40" s="106"/>
      <c r="E40" s="261"/>
      <c r="F40" s="106"/>
      <c r="G40" s="106"/>
      <c r="H40" s="106"/>
      <c r="I40" s="106"/>
    </row>
    <row r="41" spans="4:9" ht="15.75" thickBot="1">
      <c r="D41" s="247" t="s">
        <v>120</v>
      </c>
      <c r="E41" s="158">
        <f>SUM(E38:E40)</f>
        <v>0</v>
      </c>
      <c r="F41" s="257"/>
      <c r="G41" s="257"/>
      <c r="H41" s="257"/>
      <c r="I41" s="96"/>
    </row>
    <row r="42" spans="2:9" ht="15">
      <c r="B42" s="15"/>
      <c r="C42" s="15"/>
      <c r="D42" s="242"/>
      <c r="E42" s="15"/>
      <c r="F42" s="15"/>
      <c r="G42" s="15"/>
      <c r="H42" s="15"/>
      <c r="I42" s="15"/>
    </row>
    <row r="43" spans="2:9" ht="15.75" thickBot="1">
      <c r="B43" s="15"/>
      <c r="C43" s="15"/>
      <c r="D43" s="242"/>
      <c r="E43" s="15"/>
      <c r="F43" s="15"/>
      <c r="G43" s="15"/>
      <c r="H43" s="15"/>
      <c r="I43" s="15"/>
    </row>
    <row r="44" spans="2:9" ht="15.75" thickBot="1">
      <c r="B44" s="112" t="s">
        <v>44</v>
      </c>
      <c r="C44" s="224"/>
      <c r="D44" s="246"/>
      <c r="E44" s="92"/>
      <c r="F44" s="113"/>
      <c r="G44" s="113"/>
      <c r="H44" s="113"/>
      <c r="I44" s="113"/>
    </row>
    <row r="45" spans="2:9" ht="15">
      <c r="B45" s="106"/>
      <c r="C45" s="106"/>
      <c r="D45" s="106"/>
      <c r="E45" s="261"/>
      <c r="F45" s="106"/>
      <c r="G45" s="106"/>
      <c r="H45" s="106"/>
      <c r="I45" s="106"/>
    </row>
    <row r="46" spans="2:9" ht="15.75" thickBot="1">
      <c r="B46" s="106"/>
      <c r="C46" s="106"/>
      <c r="D46" s="106"/>
      <c r="E46" s="261"/>
      <c r="F46" s="106"/>
      <c r="G46" s="106"/>
      <c r="H46" s="106"/>
      <c r="I46" s="106"/>
    </row>
    <row r="47" spans="4:9" ht="15.75" thickBot="1">
      <c r="D47" s="247" t="s">
        <v>120</v>
      </c>
      <c r="E47" s="158">
        <f>E45+E46</f>
        <v>0</v>
      </c>
      <c r="F47" s="257"/>
      <c r="G47" s="257"/>
      <c r="H47" s="257"/>
      <c r="I47" s="257"/>
    </row>
    <row r="48" spans="2:9" ht="15">
      <c r="B48" s="15"/>
      <c r="C48" s="15"/>
      <c r="D48" s="242"/>
      <c r="E48" s="15"/>
      <c r="F48" s="15"/>
      <c r="G48" s="15"/>
      <c r="H48" s="15"/>
      <c r="I48" s="15"/>
    </row>
    <row r="49" spans="2:9" ht="15.75" thickBot="1">
      <c r="B49" s="15"/>
      <c r="C49" s="15"/>
      <c r="D49" s="242"/>
      <c r="E49" s="15"/>
      <c r="F49" s="15"/>
      <c r="G49" s="15"/>
      <c r="H49" s="15"/>
      <c r="I49" s="15"/>
    </row>
    <row r="50" spans="2:9" ht="15.75" thickBot="1">
      <c r="B50" s="112" t="s">
        <v>45</v>
      </c>
      <c r="C50" s="224"/>
      <c r="D50" s="246"/>
      <c r="E50" s="92"/>
      <c r="F50" s="113"/>
      <c r="G50" s="113"/>
      <c r="H50" s="113"/>
      <c r="I50" s="113"/>
    </row>
    <row r="51" spans="2:9" ht="15.75" thickBot="1">
      <c r="B51" s="106"/>
      <c r="C51" s="106"/>
      <c r="D51" s="106"/>
      <c r="E51" s="261"/>
      <c r="F51" s="106"/>
      <c r="G51" s="106"/>
      <c r="H51" s="106"/>
      <c r="I51" s="106"/>
    </row>
    <row r="52" spans="4:9" ht="15.75" thickBot="1">
      <c r="D52" s="247" t="s">
        <v>120</v>
      </c>
      <c r="E52" s="158">
        <f>E51</f>
        <v>0</v>
      </c>
      <c r="F52" s="257"/>
      <c r="G52" s="257"/>
      <c r="H52" s="257"/>
      <c r="I52" s="257"/>
    </row>
    <row r="53" spans="2:9" ht="15">
      <c r="B53" s="15"/>
      <c r="C53" s="15"/>
      <c r="D53" s="242"/>
      <c r="E53" s="15"/>
      <c r="F53" s="257"/>
      <c r="G53" s="257"/>
      <c r="H53" s="257"/>
      <c r="I53" s="257"/>
    </row>
    <row r="54" spans="2:9" ht="15.75" thickBot="1">
      <c r="B54" s="15"/>
      <c r="C54" s="15"/>
      <c r="D54" s="242"/>
      <c r="E54" s="15"/>
      <c r="F54" s="15"/>
      <c r="G54" s="15"/>
      <c r="H54" s="15"/>
      <c r="I54" s="15"/>
    </row>
    <row r="55" spans="2:9" ht="15.75" thickBot="1">
      <c r="B55" s="112" t="s">
        <v>46</v>
      </c>
      <c r="C55" s="224"/>
      <c r="D55" s="246"/>
      <c r="E55" s="92"/>
      <c r="F55" s="113"/>
      <c r="G55" s="113"/>
      <c r="H55" s="113"/>
      <c r="I55" s="113"/>
    </row>
    <row r="56" spans="2:9" ht="15.75" thickBot="1">
      <c r="B56" s="255"/>
      <c r="C56" s="106"/>
      <c r="D56" s="262"/>
      <c r="E56" s="261"/>
      <c r="F56" s="106"/>
      <c r="G56" s="106"/>
      <c r="H56" s="106"/>
      <c r="I56" s="106"/>
    </row>
    <row r="57" spans="4:9" ht="15.75" thickBot="1">
      <c r="D57" s="247" t="s">
        <v>120</v>
      </c>
      <c r="E57" s="158">
        <f>E56</f>
        <v>0</v>
      </c>
      <c r="F57" s="257"/>
      <c r="G57" s="257"/>
      <c r="H57" s="257"/>
      <c r="I57" s="257"/>
    </row>
    <row r="58" spans="2:9" ht="15">
      <c r="B58" s="263"/>
      <c r="C58" s="263"/>
      <c r="D58" s="249"/>
      <c r="E58" s="184"/>
      <c r="F58" s="257"/>
      <c r="G58" s="257"/>
      <c r="H58" s="257"/>
      <c r="I58" s="257"/>
    </row>
    <row r="59" spans="2:9" ht="15.75" thickBot="1">
      <c r="B59" s="263"/>
      <c r="C59" s="263"/>
      <c r="D59" s="249"/>
      <c r="E59" s="184"/>
      <c r="F59" s="257"/>
      <c r="G59" s="257"/>
      <c r="H59" s="257"/>
      <c r="I59" s="257"/>
    </row>
    <row r="60" spans="2:9" ht="15.75" thickBot="1">
      <c r="B60" s="112" t="s">
        <v>47</v>
      </c>
      <c r="C60" s="224"/>
      <c r="D60" s="246"/>
      <c r="E60" s="92"/>
      <c r="F60" s="113"/>
      <c r="G60" s="113"/>
      <c r="H60" s="113"/>
      <c r="I60" s="113"/>
    </row>
    <row r="61" spans="2:9" ht="15.75" thickBot="1">
      <c r="B61" s="264"/>
      <c r="C61" s="106"/>
      <c r="D61" s="106"/>
      <c r="E61" s="261"/>
      <c r="F61" s="106"/>
      <c r="G61" s="106"/>
      <c r="H61" s="106"/>
      <c r="I61" s="106"/>
    </row>
    <row r="62" spans="4:9" ht="15.75" thickBot="1">
      <c r="D62" s="247" t="s">
        <v>120</v>
      </c>
      <c r="E62" s="158">
        <f>E61</f>
        <v>0</v>
      </c>
      <c r="F62" s="257"/>
      <c r="G62" s="257"/>
      <c r="H62" s="257"/>
      <c r="I62" s="257"/>
    </row>
    <row r="63" spans="2:9" ht="15">
      <c r="B63" s="15"/>
      <c r="C63" s="15"/>
      <c r="D63" s="242"/>
      <c r="E63" s="15"/>
      <c r="F63" s="15"/>
      <c r="G63" s="15"/>
      <c r="H63" s="15"/>
      <c r="I63" s="15"/>
    </row>
    <row r="64" spans="2:9" ht="15.75" thickBot="1">
      <c r="B64" s="15"/>
      <c r="C64" s="15"/>
      <c r="D64" s="242"/>
      <c r="E64" s="15"/>
      <c r="F64" s="15"/>
      <c r="G64" s="15"/>
      <c r="H64" s="15"/>
      <c r="I64" s="15"/>
    </row>
    <row r="65" spans="2:9" ht="15.75" thickBot="1">
      <c r="B65" s="112" t="s">
        <v>48</v>
      </c>
      <c r="C65" s="224"/>
      <c r="D65" s="246"/>
      <c r="E65" s="92"/>
      <c r="F65" s="113"/>
      <c r="G65" s="113"/>
      <c r="H65" s="113"/>
      <c r="I65" s="113"/>
    </row>
    <row r="66" spans="2:9" ht="15">
      <c r="B66" s="106"/>
      <c r="C66" s="106"/>
      <c r="D66" s="106"/>
      <c r="E66" s="261"/>
      <c r="F66" s="106"/>
      <c r="G66" s="106"/>
      <c r="H66" s="106"/>
      <c r="I66" s="106"/>
    </row>
    <row r="67" spans="2:9" ht="15">
      <c r="B67" s="106"/>
      <c r="C67" s="106"/>
      <c r="D67" s="106"/>
      <c r="E67" s="261"/>
      <c r="F67" s="106"/>
      <c r="G67" s="106"/>
      <c r="H67" s="106"/>
      <c r="I67" s="106"/>
    </row>
    <row r="68" spans="2:9" ht="15">
      <c r="B68" s="106"/>
      <c r="C68" s="106"/>
      <c r="D68" s="106"/>
      <c r="E68" s="261"/>
      <c r="F68" s="106"/>
      <c r="G68" s="106"/>
      <c r="H68" s="106"/>
      <c r="I68" s="106"/>
    </row>
    <row r="69" spans="2:9" ht="15">
      <c r="B69" s="106"/>
      <c r="C69" s="106"/>
      <c r="D69" s="106"/>
      <c r="E69" s="261"/>
      <c r="F69" s="106"/>
      <c r="G69" s="106"/>
      <c r="H69" s="106"/>
      <c r="I69" s="106"/>
    </row>
    <row r="70" spans="2:9" ht="15.75" thickBot="1">
      <c r="B70" s="106"/>
      <c r="C70" s="106"/>
      <c r="D70" s="106"/>
      <c r="E70" s="261"/>
      <c r="F70" s="106"/>
      <c r="G70" s="106"/>
      <c r="H70" s="106"/>
      <c r="I70" s="106"/>
    </row>
    <row r="71" spans="4:9" ht="15.75" thickBot="1">
      <c r="D71" s="247" t="s">
        <v>120</v>
      </c>
      <c r="E71" s="158">
        <f>SUM(E66:E70)</f>
        <v>0</v>
      </c>
      <c r="F71" s="257"/>
      <c r="G71" s="257"/>
      <c r="H71" s="257"/>
      <c r="I71" s="257"/>
    </row>
    <row r="72" spans="2:9" ht="15">
      <c r="B72" s="263"/>
      <c r="C72" s="263"/>
      <c r="D72" s="249"/>
      <c r="E72" s="184"/>
      <c r="F72" s="257"/>
      <c r="G72" s="257"/>
      <c r="H72" s="257"/>
      <c r="I72" s="257"/>
    </row>
    <row r="73" spans="2:9" ht="15.75" thickBot="1">
      <c r="B73" s="263"/>
      <c r="C73" s="263"/>
      <c r="D73" s="249"/>
      <c r="E73" s="184"/>
      <c r="F73" s="257"/>
      <c r="G73" s="257"/>
      <c r="H73" s="257"/>
      <c r="I73" s="257"/>
    </row>
    <row r="74" spans="2:9" ht="15.75" thickBot="1">
      <c r="B74" s="112" t="s">
        <v>49</v>
      </c>
      <c r="C74" s="224"/>
      <c r="D74" s="246"/>
      <c r="E74" s="92"/>
      <c r="F74" s="113"/>
      <c r="G74" s="113"/>
      <c r="H74" s="113"/>
      <c r="I74" s="113"/>
    </row>
    <row r="75" spans="2:9" ht="15.75" thickBot="1">
      <c r="B75" s="108"/>
      <c r="C75" s="93"/>
      <c r="D75" s="253"/>
      <c r="E75" s="99"/>
      <c r="F75" s="99"/>
      <c r="G75" s="96"/>
      <c r="H75" s="106"/>
      <c r="I75" s="96"/>
    </row>
    <row r="76" spans="2:9" ht="15.75" thickBot="1">
      <c r="B76" s="109"/>
      <c r="C76" s="109"/>
      <c r="D76" s="247" t="s">
        <v>120</v>
      </c>
      <c r="E76" s="158">
        <f>SUM(E75)</f>
        <v>0</v>
      </c>
      <c r="F76" s="250"/>
      <c r="G76" s="265"/>
      <c r="H76" s="266"/>
      <c r="I76" s="265"/>
    </row>
    <row r="77" spans="2:9" ht="15">
      <c r="B77" s="15"/>
      <c r="C77" s="15"/>
      <c r="D77" s="242"/>
      <c r="E77" s="186" t="s">
        <v>73</v>
      </c>
      <c r="F77" s="15"/>
      <c r="G77" s="15"/>
      <c r="H77" s="15"/>
      <c r="I77" s="15"/>
    </row>
    <row r="78" spans="2:9" ht="15.75" thickBot="1">
      <c r="B78" s="15"/>
      <c r="C78" s="15"/>
      <c r="D78" s="242"/>
      <c r="E78" s="15"/>
      <c r="F78" s="15"/>
      <c r="G78" s="15"/>
      <c r="H78" s="15"/>
      <c r="I78" s="15"/>
    </row>
    <row r="79" spans="2:9" ht="15.75" thickBot="1">
      <c r="B79" s="15"/>
      <c r="C79" s="15"/>
      <c r="D79" s="247" t="s">
        <v>282</v>
      </c>
      <c r="E79" s="158">
        <f>SUM(E9,E13,E21,E28,E34,E41,E47,E52,E57,E62,E71,E76)</f>
        <v>0</v>
      </c>
      <c r="F79" s="15"/>
      <c r="G79" s="15"/>
      <c r="H79" s="15"/>
      <c r="I79" s="15"/>
    </row>
  </sheetData>
  <sheetProtection/>
  <mergeCells count="3">
    <mergeCell ref="B1:I1"/>
    <mergeCell ref="B3:I3"/>
    <mergeCell ref="B4:C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06"/>
  <sheetViews>
    <sheetView zoomScalePageLayoutView="0" workbookViewId="0" topLeftCell="A4">
      <pane xSplit="3" ySplit="9" topLeftCell="D41" activePane="bottomRight" state="frozen"/>
      <selection pane="topLeft" activeCell="G91" sqref="G91"/>
      <selection pane="topRight" activeCell="G91" sqref="G91"/>
      <selection pane="bottomLeft" activeCell="G91" sqref="G91"/>
      <selection pane="bottomRight" activeCell="B53" sqref="B53"/>
    </sheetView>
  </sheetViews>
  <sheetFormatPr defaultColWidth="11.57421875" defaultRowHeight="12.75"/>
  <cols>
    <col min="1" max="1" width="11.57421875" style="25" customWidth="1"/>
    <col min="2" max="2" width="27.140625" style="15" customWidth="1"/>
    <col min="3" max="3" width="13.421875" style="15" customWidth="1"/>
    <col min="4" max="4" width="13.7109375" style="15" customWidth="1"/>
    <col min="5" max="5" width="12.00390625" style="15" customWidth="1"/>
    <col min="6" max="6" width="13.421875" style="15" customWidth="1"/>
    <col min="7" max="7" width="13.7109375" style="15" customWidth="1"/>
    <col min="8" max="8" width="11.57421875" style="15" customWidth="1"/>
    <col min="9" max="9" width="12.00390625" style="15" customWidth="1"/>
    <col min="10" max="10" width="12.7109375" style="15" customWidth="1"/>
    <col min="11" max="16384" width="11.57421875" style="15" customWidth="1"/>
  </cols>
  <sheetData>
    <row r="2" ht="15.75" thickBot="1"/>
    <row r="3" spans="2:7" ht="18">
      <c r="B3" s="286" t="s">
        <v>25</v>
      </c>
      <c r="C3" s="287"/>
      <c r="D3" s="287"/>
      <c r="E3" s="287"/>
      <c r="F3" s="287"/>
      <c r="G3" s="288"/>
    </row>
    <row r="4" spans="2:7" ht="18">
      <c r="B4" s="282" t="s">
        <v>50</v>
      </c>
      <c r="C4" s="283"/>
      <c r="D4" s="283"/>
      <c r="E4" s="283"/>
      <c r="F4" s="283"/>
      <c r="G4" s="284"/>
    </row>
    <row r="5" spans="2:7" ht="18.75" thickBot="1">
      <c r="B5" s="293" t="s">
        <v>36</v>
      </c>
      <c r="C5" s="294"/>
      <c r="D5" s="294"/>
      <c r="E5" s="294"/>
      <c r="F5" s="294"/>
      <c r="G5" s="295"/>
    </row>
    <row r="6" spans="4:7" ht="18">
      <c r="D6" s="16"/>
      <c r="E6" s="37"/>
      <c r="F6" s="37"/>
      <c r="G6" s="37"/>
    </row>
    <row r="7" spans="1:10" ht="18">
      <c r="A7" s="20" t="s">
        <v>51</v>
      </c>
      <c r="B7" s="281" t="s">
        <v>52</v>
      </c>
      <c r="C7" s="281"/>
      <c r="D7" s="281"/>
      <c r="E7" s="281"/>
      <c r="F7" s="281"/>
      <c r="G7" s="281"/>
      <c r="H7" s="281"/>
      <c r="I7" s="281"/>
      <c r="J7" s="281"/>
    </row>
    <row r="8" spans="1:7" ht="18.75" thickBot="1">
      <c r="A8" s="59"/>
      <c r="B8" s="42"/>
      <c r="C8" s="42"/>
      <c r="D8" s="42"/>
      <c r="E8" s="42"/>
      <c r="F8" s="42"/>
      <c r="G8" s="42"/>
    </row>
    <row r="9" spans="1:10" ht="18">
      <c r="A9" s="72"/>
      <c r="B9" s="43"/>
      <c r="C9" s="296"/>
      <c r="D9" s="296"/>
      <c r="E9" s="71"/>
      <c r="F9" s="71"/>
      <c r="G9" s="57" t="s">
        <v>37</v>
      </c>
      <c r="H9" s="60"/>
      <c r="I9" s="60"/>
      <c r="J9" s="61"/>
    </row>
    <row r="10" spans="1:10" ht="18">
      <c r="A10" s="73"/>
      <c r="B10" s="46" t="s">
        <v>50</v>
      </c>
      <c r="C10" s="70" t="s">
        <v>29</v>
      </c>
      <c r="D10" s="297" t="s">
        <v>21</v>
      </c>
      <c r="E10" s="297"/>
      <c r="F10" s="70"/>
      <c r="G10" s="69" t="s">
        <v>18</v>
      </c>
      <c r="H10" s="70"/>
      <c r="I10" s="291" t="s">
        <v>23</v>
      </c>
      <c r="J10" s="292"/>
    </row>
    <row r="11" spans="2:10" ht="15.75" thickBot="1">
      <c r="B11" s="50"/>
      <c r="C11" s="51"/>
      <c r="D11" s="56" t="s">
        <v>17</v>
      </c>
      <c r="E11" s="56" t="s">
        <v>9</v>
      </c>
      <c r="F11" s="52"/>
      <c r="G11" s="56" t="s">
        <v>9</v>
      </c>
      <c r="H11" s="52"/>
      <c r="I11" s="56" t="s">
        <v>24</v>
      </c>
      <c r="J11" s="62" t="s">
        <v>22</v>
      </c>
    </row>
    <row r="12" spans="2:10" ht="15">
      <c r="B12" s="18"/>
      <c r="C12" s="18"/>
      <c r="D12" s="18"/>
      <c r="E12" s="18"/>
      <c r="F12" s="18"/>
      <c r="G12" s="23"/>
      <c r="H12" s="18"/>
      <c r="I12" s="23"/>
      <c r="J12" s="23"/>
    </row>
    <row r="13" spans="1:10" s="26" customFormat="1" ht="25.5" customHeight="1">
      <c r="A13" s="40"/>
      <c r="B13" s="68" t="s">
        <v>1</v>
      </c>
      <c r="C13" s="27"/>
      <c r="D13" s="38">
        <f>SUM(C14:C18)</f>
        <v>55725.44</v>
      </c>
      <c r="E13" s="38">
        <f>D13</f>
        <v>55725.44</v>
      </c>
      <c r="F13" s="38"/>
      <c r="G13" s="38">
        <v>222917</v>
      </c>
      <c r="I13" s="33">
        <f aca="true" t="shared" si="0" ref="I13:I27">G13-E13</f>
        <v>167191.56</v>
      </c>
      <c r="J13" s="34">
        <f aca="true" t="shared" si="1" ref="J13:J27">SUM(I13/G13)*100</f>
        <v>75.00170915632276</v>
      </c>
    </row>
    <row r="14" spans="1:10" s="26" customFormat="1" ht="25.5" customHeight="1">
      <c r="A14" s="74" t="s">
        <v>53</v>
      </c>
      <c r="B14" s="27" t="s">
        <v>30</v>
      </c>
      <c r="C14" s="29">
        <v>32555.6</v>
      </c>
      <c r="D14" s="28"/>
      <c r="E14" s="38"/>
      <c r="F14" s="38"/>
      <c r="G14" s="38"/>
      <c r="I14" s="33"/>
      <c r="J14" s="34"/>
    </row>
    <row r="15" spans="1:10" s="26" customFormat="1" ht="25.5" customHeight="1">
      <c r="A15" s="74" t="s">
        <v>54</v>
      </c>
      <c r="B15" s="27" t="s">
        <v>32</v>
      </c>
      <c r="C15" s="29">
        <v>0</v>
      </c>
      <c r="D15" s="28"/>
      <c r="E15" s="38"/>
      <c r="F15" s="38"/>
      <c r="G15" s="38"/>
      <c r="I15" s="33"/>
      <c r="J15" s="34"/>
    </row>
    <row r="16" spans="1:10" s="26" customFormat="1" ht="25.5" customHeight="1">
      <c r="A16" s="74" t="s">
        <v>55</v>
      </c>
      <c r="B16" s="27" t="s">
        <v>35</v>
      </c>
      <c r="C16" s="29">
        <v>23169.84</v>
      </c>
      <c r="D16" s="28"/>
      <c r="E16" s="38"/>
      <c r="F16" s="38"/>
      <c r="G16" s="38"/>
      <c r="I16" s="33"/>
      <c r="J16" s="34"/>
    </row>
    <row r="17" spans="1:10" s="26" customFormat="1" ht="25.5" customHeight="1">
      <c r="A17" s="40"/>
      <c r="B17" s="27"/>
      <c r="C17" s="29"/>
      <c r="D17" s="28"/>
      <c r="E17" s="38"/>
      <c r="F17" s="38"/>
      <c r="G17" s="38"/>
      <c r="I17" s="33"/>
      <c r="J17" s="34"/>
    </row>
    <row r="18" spans="1:10" s="26" customFormat="1" ht="25.5" customHeight="1">
      <c r="A18" s="40"/>
      <c r="B18" s="68" t="s">
        <v>2</v>
      </c>
      <c r="C18" s="27"/>
      <c r="D18" s="38">
        <f>SUM(C19:C21)</f>
        <v>29754</v>
      </c>
      <c r="E18" s="38">
        <f>E13+D18</f>
        <v>85479.44</v>
      </c>
      <c r="F18" s="38"/>
      <c r="G18" s="38">
        <v>445834</v>
      </c>
      <c r="I18" s="33">
        <f>G18-E18</f>
        <v>360354.56</v>
      </c>
      <c r="J18" s="34">
        <f>SUM(I18/G18)*100</f>
        <v>80.82707016512872</v>
      </c>
    </row>
    <row r="19" spans="1:10" s="26" customFormat="1" ht="25.5" customHeight="1">
      <c r="A19" s="74" t="s">
        <v>53</v>
      </c>
      <c r="B19" s="27" t="s">
        <v>30</v>
      </c>
      <c r="C19" s="29">
        <v>29754</v>
      </c>
      <c r="D19" s="28"/>
      <c r="E19" s="38"/>
      <c r="F19" s="38"/>
      <c r="G19" s="38"/>
      <c r="I19" s="33"/>
      <c r="J19" s="34"/>
    </row>
    <row r="20" spans="1:10" s="26" customFormat="1" ht="25.5" customHeight="1">
      <c r="A20" s="74" t="s">
        <v>54</v>
      </c>
      <c r="B20" s="27" t="s">
        <v>32</v>
      </c>
      <c r="C20" s="29">
        <v>0</v>
      </c>
      <c r="D20" s="28"/>
      <c r="E20" s="38"/>
      <c r="F20" s="38"/>
      <c r="G20" s="38"/>
      <c r="I20" s="33"/>
      <c r="J20" s="34"/>
    </row>
    <row r="21" spans="1:10" s="26" customFormat="1" ht="25.5" customHeight="1">
      <c r="A21" s="74" t="s">
        <v>55</v>
      </c>
      <c r="B21" s="27" t="s">
        <v>35</v>
      </c>
      <c r="C21" s="29">
        <v>0</v>
      </c>
      <c r="D21" s="28"/>
      <c r="E21" s="38"/>
      <c r="F21" s="38"/>
      <c r="G21" s="38"/>
      <c r="I21" s="33"/>
      <c r="J21" s="34"/>
    </row>
    <row r="22" spans="1:10" s="26" customFormat="1" ht="25.5" customHeight="1" hidden="1">
      <c r="A22" s="40"/>
      <c r="B22" s="26" t="s">
        <v>7</v>
      </c>
      <c r="C22" s="33"/>
      <c r="D22" s="28"/>
      <c r="E22" s="38" t="e">
        <f>#REF!+D22</f>
        <v>#REF!</v>
      </c>
      <c r="G22" s="39"/>
      <c r="I22" s="33" t="e">
        <f t="shared" si="0"/>
        <v>#REF!</v>
      </c>
      <c r="J22" s="34" t="e">
        <f t="shared" si="1"/>
        <v>#REF!</v>
      </c>
    </row>
    <row r="23" spans="2:10" ht="24.75" customHeight="1" hidden="1">
      <c r="B23" s="15" t="s">
        <v>8</v>
      </c>
      <c r="C23" s="75"/>
      <c r="D23" s="28"/>
      <c r="E23" s="38" t="e">
        <f>E22+D23</f>
        <v>#REF!</v>
      </c>
      <c r="G23" s="39"/>
      <c r="I23" s="33" t="e">
        <f t="shared" si="0"/>
        <v>#REF!</v>
      </c>
      <c r="J23" s="34" t="e">
        <f t="shared" si="1"/>
        <v>#REF!</v>
      </c>
    </row>
    <row r="24" spans="2:10" ht="24.75" customHeight="1" hidden="1">
      <c r="B24" s="15" t="s">
        <v>19</v>
      </c>
      <c r="C24" s="75"/>
      <c r="D24" s="28"/>
      <c r="E24" s="38" t="e">
        <f>E23+D24</f>
        <v>#REF!</v>
      </c>
      <c r="G24" s="39"/>
      <c r="I24" s="33" t="e">
        <f t="shared" si="0"/>
        <v>#REF!</v>
      </c>
      <c r="J24" s="34" t="e">
        <f t="shared" si="1"/>
        <v>#REF!</v>
      </c>
    </row>
    <row r="25" spans="2:10" ht="24.75" customHeight="1" hidden="1">
      <c r="B25" s="15" t="s">
        <v>13</v>
      </c>
      <c r="C25" s="75"/>
      <c r="D25" s="28"/>
      <c r="E25" s="38" t="e">
        <f>E24+D25</f>
        <v>#REF!</v>
      </c>
      <c r="G25" s="39"/>
      <c r="I25" s="33" t="e">
        <f t="shared" si="0"/>
        <v>#REF!</v>
      </c>
      <c r="J25" s="34" t="e">
        <f t="shared" si="1"/>
        <v>#REF!</v>
      </c>
    </row>
    <row r="26" spans="2:10" ht="24.75" customHeight="1" hidden="1">
      <c r="B26" s="15" t="s">
        <v>14</v>
      </c>
      <c r="C26" s="75"/>
      <c r="D26" s="28"/>
      <c r="E26" s="38" t="e">
        <f>E25+D26</f>
        <v>#REF!</v>
      </c>
      <c r="G26" s="39"/>
      <c r="I26" s="33" t="e">
        <f t="shared" si="0"/>
        <v>#REF!</v>
      </c>
      <c r="J26" s="34" t="e">
        <f t="shared" si="1"/>
        <v>#REF!</v>
      </c>
    </row>
    <row r="27" spans="2:10" ht="24.75" customHeight="1" hidden="1">
      <c r="B27" s="15" t="s">
        <v>15</v>
      </c>
      <c r="C27" s="75"/>
      <c r="D27" s="28"/>
      <c r="E27" s="38" t="e">
        <f>E26+D27</f>
        <v>#REF!</v>
      </c>
      <c r="G27" s="39"/>
      <c r="I27" s="33" t="e">
        <f t="shared" si="0"/>
        <v>#REF!</v>
      </c>
      <c r="J27" s="34" t="e">
        <f t="shared" si="1"/>
        <v>#REF!</v>
      </c>
    </row>
    <row r="28" spans="1:10" s="26" customFormat="1" ht="25.5" customHeight="1" hidden="1">
      <c r="A28" s="40"/>
      <c r="B28" s="35" t="s">
        <v>12</v>
      </c>
      <c r="C28" s="76"/>
      <c r="D28" s="36">
        <f>SUM(D13:D27)</f>
        <v>85479.44</v>
      </c>
      <c r="E28" s="38"/>
      <c r="F28" s="39"/>
      <c r="G28" s="39"/>
      <c r="I28" s="33"/>
      <c r="J28" s="34"/>
    </row>
    <row r="29" ht="15">
      <c r="C29" s="75"/>
    </row>
    <row r="30" spans="1:10" s="26" customFormat="1" ht="25.5" customHeight="1">
      <c r="A30" s="40"/>
      <c r="B30" s="68" t="s">
        <v>3</v>
      </c>
      <c r="C30" s="27"/>
      <c r="D30" s="38">
        <f>SUM(C31:C33)</f>
        <v>51276.38</v>
      </c>
      <c r="E30" s="38">
        <f>E18+D30</f>
        <v>136755.82</v>
      </c>
      <c r="F30" s="38"/>
      <c r="G30" s="38">
        <v>668751</v>
      </c>
      <c r="I30" s="33">
        <f>G30-E30</f>
        <v>531995.1799999999</v>
      </c>
      <c r="J30" s="34">
        <f>SUM(I30/G30)*100</f>
        <v>79.55056216738366</v>
      </c>
    </row>
    <row r="31" spans="1:10" s="26" customFormat="1" ht="25.5" customHeight="1">
      <c r="A31" s="74" t="s">
        <v>53</v>
      </c>
      <c r="B31" s="27" t="s">
        <v>30</v>
      </c>
      <c r="C31" s="29">
        <v>0</v>
      </c>
      <c r="D31" s="28"/>
      <c r="E31" s="38"/>
      <c r="F31" s="38"/>
      <c r="G31" s="38"/>
      <c r="I31" s="33"/>
      <c r="J31" s="34"/>
    </row>
    <row r="32" spans="1:10" s="26" customFormat="1" ht="25.5" customHeight="1">
      <c r="A32" s="74" t="s">
        <v>54</v>
      </c>
      <c r="B32" s="27" t="s">
        <v>32</v>
      </c>
      <c r="C32" s="29">
        <v>51276.38</v>
      </c>
      <c r="D32" s="28"/>
      <c r="E32" s="38"/>
      <c r="F32" s="38"/>
      <c r="G32" s="38"/>
      <c r="I32" s="33"/>
      <c r="J32" s="34"/>
    </row>
    <row r="33" spans="1:10" s="26" customFormat="1" ht="25.5" customHeight="1">
      <c r="A33" s="74" t="s">
        <v>55</v>
      </c>
      <c r="B33" s="27" t="s">
        <v>35</v>
      </c>
      <c r="C33" s="29">
        <v>0</v>
      </c>
      <c r="D33" s="28"/>
      <c r="E33" s="38"/>
      <c r="F33" s="38"/>
      <c r="G33" s="38"/>
      <c r="I33" s="33"/>
      <c r="J33" s="34"/>
    </row>
    <row r="34" spans="1:10" s="26" customFormat="1" ht="25.5" customHeight="1" hidden="1">
      <c r="A34" s="40"/>
      <c r="B34" s="26" t="s">
        <v>7</v>
      </c>
      <c r="C34" s="33"/>
      <c r="D34" s="28"/>
      <c r="E34" s="38" t="e">
        <f>#REF!+D34</f>
        <v>#REF!</v>
      </c>
      <c r="G34" s="39"/>
      <c r="I34" s="33" t="e">
        <f aca="true" t="shared" si="2" ref="I34:I39">G34-E34</f>
        <v>#REF!</v>
      </c>
      <c r="J34" s="34" t="e">
        <f aca="true" t="shared" si="3" ref="J34:J39">SUM(I34/G34)*100</f>
        <v>#REF!</v>
      </c>
    </row>
    <row r="35" spans="2:10" ht="24.75" customHeight="1" hidden="1">
      <c r="B35" s="15" t="s">
        <v>8</v>
      </c>
      <c r="C35" s="75"/>
      <c r="D35" s="28"/>
      <c r="E35" s="38" t="e">
        <f>E34+D35</f>
        <v>#REF!</v>
      </c>
      <c r="G35" s="39"/>
      <c r="I35" s="33" t="e">
        <f t="shared" si="2"/>
        <v>#REF!</v>
      </c>
      <c r="J35" s="34" t="e">
        <f t="shared" si="3"/>
        <v>#REF!</v>
      </c>
    </row>
    <row r="36" spans="2:10" ht="24.75" customHeight="1" hidden="1">
      <c r="B36" s="15" t="s">
        <v>19</v>
      </c>
      <c r="C36" s="75"/>
      <c r="D36" s="28"/>
      <c r="E36" s="38" t="e">
        <f>E35+D36</f>
        <v>#REF!</v>
      </c>
      <c r="G36" s="39"/>
      <c r="I36" s="33" t="e">
        <f t="shared" si="2"/>
        <v>#REF!</v>
      </c>
      <c r="J36" s="34" t="e">
        <f t="shared" si="3"/>
        <v>#REF!</v>
      </c>
    </row>
    <row r="37" spans="2:10" ht="24.75" customHeight="1" hidden="1">
      <c r="B37" s="15" t="s">
        <v>13</v>
      </c>
      <c r="C37" s="75"/>
      <c r="D37" s="28"/>
      <c r="E37" s="38" t="e">
        <f>E36+D37</f>
        <v>#REF!</v>
      </c>
      <c r="G37" s="39"/>
      <c r="I37" s="33" t="e">
        <f t="shared" si="2"/>
        <v>#REF!</v>
      </c>
      <c r="J37" s="34" t="e">
        <f t="shared" si="3"/>
        <v>#REF!</v>
      </c>
    </row>
    <row r="38" spans="2:10" ht="24.75" customHeight="1" hidden="1">
      <c r="B38" s="15" t="s">
        <v>14</v>
      </c>
      <c r="C38" s="75"/>
      <c r="D38" s="28"/>
      <c r="E38" s="38" t="e">
        <f>E37+D38</f>
        <v>#REF!</v>
      </c>
      <c r="G38" s="39"/>
      <c r="I38" s="33" t="e">
        <f t="shared" si="2"/>
        <v>#REF!</v>
      </c>
      <c r="J38" s="34" t="e">
        <f t="shared" si="3"/>
        <v>#REF!</v>
      </c>
    </row>
    <row r="39" spans="2:10" ht="24.75" customHeight="1" hidden="1">
      <c r="B39" s="15" t="s">
        <v>15</v>
      </c>
      <c r="C39" s="75"/>
      <c r="D39" s="28"/>
      <c r="E39" s="38" t="e">
        <f>E38+D39</f>
        <v>#REF!</v>
      </c>
      <c r="G39" s="39"/>
      <c r="I39" s="33" t="e">
        <f t="shared" si="2"/>
        <v>#REF!</v>
      </c>
      <c r="J39" s="34" t="e">
        <f t="shared" si="3"/>
        <v>#REF!</v>
      </c>
    </row>
    <row r="40" spans="1:10" s="26" customFormat="1" ht="25.5" customHeight="1" hidden="1">
      <c r="A40" s="40"/>
      <c r="B40" s="35" t="s">
        <v>12</v>
      </c>
      <c r="C40" s="76"/>
      <c r="D40" s="36">
        <f>SUM(D25:D39)</f>
        <v>136755.82</v>
      </c>
      <c r="E40" s="38"/>
      <c r="F40" s="39"/>
      <c r="G40" s="39"/>
      <c r="I40" s="33"/>
      <c r="J40" s="34"/>
    </row>
    <row r="41" ht="15">
      <c r="C41" s="75"/>
    </row>
    <row r="42" spans="1:10" s="26" customFormat="1" ht="25.5" customHeight="1">
      <c r="A42" s="40"/>
      <c r="B42" s="68" t="s">
        <v>4</v>
      </c>
      <c r="C42" s="27"/>
      <c r="D42" s="38">
        <f>SUM(C43:C45)</f>
        <v>11000</v>
      </c>
      <c r="E42" s="38">
        <f>E30+D42</f>
        <v>147755.82</v>
      </c>
      <c r="F42" s="38"/>
      <c r="G42" s="38">
        <v>891668</v>
      </c>
      <c r="I42" s="33">
        <f>G42-E42</f>
        <v>743912.1799999999</v>
      </c>
      <c r="J42" s="34">
        <f>SUM(I42/G42)*100</f>
        <v>83.42927861042449</v>
      </c>
    </row>
    <row r="43" spans="1:10" s="26" customFormat="1" ht="25.5" customHeight="1">
      <c r="A43" s="74" t="s">
        <v>53</v>
      </c>
      <c r="B43" s="27" t="s">
        <v>30</v>
      </c>
      <c r="C43" s="29">
        <v>0</v>
      </c>
      <c r="D43" s="28"/>
      <c r="E43" s="38"/>
      <c r="F43" s="38"/>
      <c r="G43" s="38"/>
      <c r="I43" s="33"/>
      <c r="J43" s="34"/>
    </row>
    <row r="44" spans="1:10" s="26" customFormat="1" ht="25.5" customHeight="1">
      <c r="A44" s="74" t="s">
        <v>54</v>
      </c>
      <c r="B44" s="27" t="s">
        <v>32</v>
      </c>
      <c r="C44" s="29">
        <v>0</v>
      </c>
      <c r="D44" s="28"/>
      <c r="E44" s="38"/>
      <c r="F44" s="38"/>
      <c r="G44" s="38"/>
      <c r="I44" s="33"/>
      <c r="J44" s="34"/>
    </row>
    <row r="45" spans="1:10" s="26" customFormat="1" ht="25.5" customHeight="1">
      <c r="A45" s="74" t="s">
        <v>55</v>
      </c>
      <c r="B45" s="27" t="s">
        <v>35</v>
      </c>
      <c r="C45" s="29">
        <v>11000</v>
      </c>
      <c r="D45" s="28"/>
      <c r="E45" s="38"/>
      <c r="F45" s="38"/>
      <c r="G45" s="38"/>
      <c r="I45" s="33"/>
      <c r="J45" s="34"/>
    </row>
    <row r="46" ht="15">
      <c r="C46" s="75"/>
    </row>
    <row r="47" spans="1:10" s="26" customFormat="1" ht="25.5" customHeight="1">
      <c r="A47" s="40"/>
      <c r="B47" s="68" t="s">
        <v>5</v>
      </c>
      <c r="C47" s="27"/>
      <c r="D47" s="38">
        <f>SUM(C48:C50)</f>
        <v>37526</v>
      </c>
      <c r="E47" s="38">
        <f>E42+D47</f>
        <v>185281.82</v>
      </c>
      <c r="F47" s="38"/>
      <c r="G47" s="38">
        <v>1114585</v>
      </c>
      <c r="I47" s="33">
        <f>G47-E47</f>
        <v>929303.1799999999</v>
      </c>
      <c r="J47" s="34">
        <f>SUM(I47/G47)*100</f>
        <v>83.37660923123853</v>
      </c>
    </row>
    <row r="48" spans="1:10" s="26" customFormat="1" ht="25.5" customHeight="1">
      <c r="A48" s="74" t="s">
        <v>53</v>
      </c>
      <c r="B48" s="27" t="s">
        <v>30</v>
      </c>
      <c r="C48" s="29">
        <v>0</v>
      </c>
      <c r="D48" s="28"/>
      <c r="E48" s="38"/>
      <c r="F48" s="38"/>
      <c r="G48" s="38"/>
      <c r="I48" s="33"/>
      <c r="J48" s="34"/>
    </row>
    <row r="49" spans="1:10" s="26" customFormat="1" ht="25.5" customHeight="1">
      <c r="A49" s="74" t="s">
        <v>54</v>
      </c>
      <c r="B49" s="27" t="s">
        <v>32</v>
      </c>
      <c r="C49" s="29">
        <v>37526</v>
      </c>
      <c r="D49" s="28"/>
      <c r="E49" s="38"/>
      <c r="F49" s="38"/>
      <c r="G49" s="38"/>
      <c r="I49" s="33"/>
      <c r="J49" s="34"/>
    </row>
    <row r="50" spans="1:10" s="26" customFormat="1" ht="25.5" customHeight="1">
      <c r="A50" s="74" t="s">
        <v>55</v>
      </c>
      <c r="B50" s="27" t="s">
        <v>35</v>
      </c>
      <c r="C50" s="29">
        <v>0</v>
      </c>
      <c r="D50" s="28"/>
      <c r="E50" s="38"/>
      <c r="F50" s="38"/>
      <c r="G50" s="38"/>
      <c r="I50" s="33"/>
      <c r="J50" s="34"/>
    </row>
    <row r="51" ht="15">
      <c r="C51" s="75"/>
    </row>
    <row r="52" spans="1:10" s="26" customFormat="1" ht="25.5" customHeight="1">
      <c r="A52" s="40"/>
      <c r="B52" s="68" t="s">
        <v>6</v>
      </c>
      <c r="C52" s="27"/>
      <c r="D52" s="38">
        <f>SUM(C53:C55)</f>
        <v>0</v>
      </c>
      <c r="E52" s="38">
        <f>E47+D52</f>
        <v>185281.82</v>
      </c>
      <c r="F52" s="38"/>
      <c r="G52" s="38">
        <v>1337502</v>
      </c>
      <c r="I52" s="33">
        <f>G52-E52</f>
        <v>1152220.18</v>
      </c>
      <c r="J52" s="34">
        <f>SUM(I52/G52)*100</f>
        <v>86.14717435936544</v>
      </c>
    </row>
    <row r="53" spans="1:10" s="26" customFormat="1" ht="25.5" customHeight="1">
      <c r="A53" s="74" t="s">
        <v>53</v>
      </c>
      <c r="B53" s="27" t="s">
        <v>30</v>
      </c>
      <c r="C53" s="29">
        <v>0</v>
      </c>
      <c r="D53" s="28"/>
      <c r="E53" s="38"/>
      <c r="F53" s="38"/>
      <c r="G53" s="38"/>
      <c r="I53" s="33"/>
      <c r="J53" s="34"/>
    </row>
    <row r="54" spans="1:10" s="26" customFormat="1" ht="25.5" customHeight="1">
      <c r="A54" s="74" t="s">
        <v>54</v>
      </c>
      <c r="B54" s="27" t="s">
        <v>32</v>
      </c>
      <c r="C54" s="29">
        <v>0</v>
      </c>
      <c r="D54" s="28"/>
      <c r="E54" s="38"/>
      <c r="F54" s="38"/>
      <c r="G54" s="38"/>
      <c r="I54" s="33"/>
      <c r="J54" s="34"/>
    </row>
    <row r="55" spans="1:10" s="26" customFormat="1" ht="25.5" customHeight="1">
      <c r="A55" s="74" t="s">
        <v>55</v>
      </c>
      <c r="B55" s="27" t="s">
        <v>35</v>
      </c>
      <c r="C55" s="29">
        <v>0</v>
      </c>
      <c r="D55" s="28"/>
      <c r="E55" s="38"/>
      <c r="F55" s="38"/>
      <c r="G55" s="38"/>
      <c r="I55" s="33"/>
      <c r="J55" s="34"/>
    </row>
    <row r="56" ht="15">
      <c r="C56" s="75"/>
    </row>
    <row r="57" spans="1:10" s="26" customFormat="1" ht="25.5" customHeight="1">
      <c r="A57" s="40"/>
      <c r="B57" s="68" t="s">
        <v>7</v>
      </c>
      <c r="C57" s="27"/>
      <c r="D57" s="38">
        <f>SUM(C58:C60)</f>
        <v>0</v>
      </c>
      <c r="E57" s="38">
        <f>E52+D57</f>
        <v>185281.82</v>
      </c>
      <c r="F57" s="38"/>
      <c r="G57" s="38">
        <v>1500419</v>
      </c>
      <c r="I57" s="33">
        <f>G57-E57</f>
        <v>1315137.18</v>
      </c>
      <c r="J57" s="34">
        <f>SUM(I57/G57)*100</f>
        <v>87.65132806236124</v>
      </c>
    </row>
    <row r="58" spans="1:10" s="26" customFormat="1" ht="25.5" customHeight="1">
      <c r="A58" s="74" t="s">
        <v>53</v>
      </c>
      <c r="B58" s="27" t="s">
        <v>30</v>
      </c>
      <c r="C58" s="29">
        <v>0</v>
      </c>
      <c r="D58" s="28"/>
      <c r="E58" s="38"/>
      <c r="F58" s="38"/>
      <c r="G58" s="38"/>
      <c r="I58" s="33"/>
      <c r="J58" s="34"/>
    </row>
    <row r="59" spans="1:10" s="26" customFormat="1" ht="25.5" customHeight="1">
      <c r="A59" s="74" t="s">
        <v>54</v>
      </c>
      <c r="B59" s="27" t="s">
        <v>32</v>
      </c>
      <c r="C59" s="29">
        <v>0</v>
      </c>
      <c r="D59" s="28"/>
      <c r="E59" s="38"/>
      <c r="F59" s="38"/>
      <c r="G59" s="38"/>
      <c r="I59" s="33"/>
      <c r="J59" s="34"/>
    </row>
    <row r="60" spans="1:10" s="26" customFormat="1" ht="25.5" customHeight="1">
      <c r="A60" s="74" t="s">
        <v>55</v>
      </c>
      <c r="B60" s="27" t="s">
        <v>35</v>
      </c>
      <c r="C60" s="29">
        <v>0</v>
      </c>
      <c r="D60" s="28"/>
      <c r="E60" s="38"/>
      <c r="F60" s="38"/>
      <c r="G60" s="38"/>
      <c r="I60" s="33"/>
      <c r="J60" s="34"/>
    </row>
    <row r="61" ht="15">
      <c r="C61" s="75"/>
    </row>
    <row r="62" spans="1:10" s="26" customFormat="1" ht="25.5" customHeight="1">
      <c r="A62" s="40"/>
      <c r="B62" s="68" t="s">
        <v>8</v>
      </c>
      <c r="C62" s="27"/>
      <c r="D62" s="38">
        <f>SUM(C63:C65)</f>
        <v>7300.19</v>
      </c>
      <c r="E62" s="38">
        <f>E57+D62</f>
        <v>192582.01</v>
      </c>
      <c r="F62" s="38"/>
      <c r="G62" s="38">
        <v>1723336</v>
      </c>
      <c r="I62" s="33">
        <f>G62-E62</f>
        <v>1530753.99</v>
      </c>
      <c r="J62" s="34">
        <f>SUM(I62/G62)*100</f>
        <v>88.82504572526774</v>
      </c>
    </row>
    <row r="63" spans="1:10" s="26" customFormat="1" ht="25.5" customHeight="1">
      <c r="A63" s="74" t="s">
        <v>53</v>
      </c>
      <c r="B63" s="27" t="s">
        <v>30</v>
      </c>
      <c r="C63" s="29">
        <v>0</v>
      </c>
      <c r="D63" s="28"/>
      <c r="E63" s="38"/>
      <c r="F63" s="38"/>
      <c r="G63" s="38"/>
      <c r="I63" s="33"/>
      <c r="J63" s="34"/>
    </row>
    <row r="64" spans="1:10" s="26" customFormat="1" ht="25.5" customHeight="1">
      <c r="A64" s="74" t="s">
        <v>54</v>
      </c>
      <c r="B64" s="27" t="s">
        <v>32</v>
      </c>
      <c r="C64" s="29">
        <v>0</v>
      </c>
      <c r="D64" s="28"/>
      <c r="E64" s="38"/>
      <c r="F64" s="38"/>
      <c r="G64" s="38"/>
      <c r="I64" s="33"/>
      <c r="J64" s="34"/>
    </row>
    <row r="65" spans="1:10" s="26" customFormat="1" ht="25.5" customHeight="1">
      <c r="A65" s="74" t="s">
        <v>55</v>
      </c>
      <c r="B65" s="27" t="s">
        <v>35</v>
      </c>
      <c r="C65" s="29">
        <v>7300.19</v>
      </c>
      <c r="D65" s="28"/>
      <c r="E65" s="38"/>
      <c r="F65" s="38"/>
      <c r="G65" s="38"/>
      <c r="I65" s="33"/>
      <c r="J65" s="34"/>
    </row>
    <row r="66" ht="15">
      <c r="C66" s="75"/>
    </row>
    <row r="67" spans="1:10" s="26" customFormat="1" ht="25.5" customHeight="1">
      <c r="A67" s="40"/>
      <c r="B67" s="68" t="s">
        <v>19</v>
      </c>
      <c r="C67" s="27"/>
      <c r="D67" s="38">
        <f>SUM(C68:C70)</f>
        <v>0</v>
      </c>
      <c r="E67" s="38">
        <f>E62+D67</f>
        <v>192582.01</v>
      </c>
      <c r="F67" s="38"/>
      <c r="G67" s="38">
        <v>1946253</v>
      </c>
      <c r="I67" s="33">
        <f>G67-E67</f>
        <v>1753670.99</v>
      </c>
      <c r="J67" s="34">
        <f>SUM(I67/G67)*100</f>
        <v>90.1049858368876</v>
      </c>
    </row>
    <row r="68" spans="1:10" s="26" customFormat="1" ht="25.5" customHeight="1">
      <c r="A68" s="74" t="s">
        <v>53</v>
      </c>
      <c r="B68" s="27" t="s">
        <v>30</v>
      </c>
      <c r="C68" s="29">
        <v>0</v>
      </c>
      <c r="D68" s="28"/>
      <c r="E68" s="38"/>
      <c r="F68" s="38"/>
      <c r="G68" s="38"/>
      <c r="I68" s="33"/>
      <c r="J68" s="34"/>
    </row>
    <row r="69" spans="1:10" s="26" customFormat="1" ht="25.5" customHeight="1">
      <c r="A69" s="74" t="s">
        <v>54</v>
      </c>
      <c r="B69" s="27" t="s">
        <v>32</v>
      </c>
      <c r="C69" s="29">
        <v>0</v>
      </c>
      <c r="D69" s="28"/>
      <c r="E69" s="38"/>
      <c r="F69" s="38"/>
      <c r="G69" s="38"/>
      <c r="I69" s="33"/>
      <c r="J69" s="34"/>
    </row>
    <row r="70" spans="1:10" s="26" customFormat="1" ht="25.5" customHeight="1">
      <c r="A70" s="74" t="s">
        <v>55</v>
      </c>
      <c r="B70" s="27" t="s">
        <v>35</v>
      </c>
      <c r="C70" s="29">
        <v>0</v>
      </c>
      <c r="D70" s="28"/>
      <c r="E70" s="38"/>
      <c r="F70" s="38"/>
      <c r="G70" s="38"/>
      <c r="I70" s="33"/>
      <c r="J70" s="34"/>
    </row>
    <row r="71" ht="15">
      <c r="C71" s="75"/>
    </row>
    <row r="72" spans="1:10" s="26" customFormat="1" ht="25.5" customHeight="1">
      <c r="A72" s="40"/>
      <c r="B72" s="68" t="s">
        <v>13</v>
      </c>
      <c r="C72" s="27"/>
      <c r="D72" s="38">
        <f>SUM(C73:C75)</f>
        <v>5726.63</v>
      </c>
      <c r="E72" s="38">
        <f>E67+D72</f>
        <v>198308.64</v>
      </c>
      <c r="F72" s="38"/>
      <c r="G72" s="38">
        <v>2169170</v>
      </c>
      <c r="I72" s="33">
        <f>G72-E72</f>
        <v>1970861.3599999999</v>
      </c>
      <c r="J72" s="34">
        <f>SUM(I72/G72)*100</f>
        <v>90.85785623072418</v>
      </c>
    </row>
    <row r="73" spans="1:10" s="26" customFormat="1" ht="25.5" customHeight="1">
      <c r="A73" s="74" t="s">
        <v>53</v>
      </c>
      <c r="B73" s="27" t="s">
        <v>30</v>
      </c>
      <c r="C73" s="29">
        <v>5726.63</v>
      </c>
      <c r="D73" s="28"/>
      <c r="E73" s="38"/>
      <c r="F73" s="38"/>
      <c r="G73" s="38"/>
      <c r="I73" s="33"/>
      <c r="J73" s="34"/>
    </row>
    <row r="74" spans="1:10" s="26" customFormat="1" ht="25.5" customHeight="1">
      <c r="A74" s="74" t="s">
        <v>54</v>
      </c>
      <c r="B74" s="27" t="s">
        <v>32</v>
      </c>
      <c r="C74" s="29">
        <v>0</v>
      </c>
      <c r="D74" s="28"/>
      <c r="E74" s="38"/>
      <c r="F74" s="38"/>
      <c r="G74" s="38"/>
      <c r="I74" s="33"/>
      <c r="J74" s="34"/>
    </row>
    <row r="75" spans="1:10" s="26" customFormat="1" ht="25.5" customHeight="1">
      <c r="A75" s="74" t="s">
        <v>55</v>
      </c>
      <c r="B75" s="27" t="s">
        <v>35</v>
      </c>
      <c r="C75" s="29">
        <v>0</v>
      </c>
      <c r="D75" s="28"/>
      <c r="E75" s="38"/>
      <c r="F75" s="38"/>
      <c r="G75" s="38"/>
      <c r="I75" s="33"/>
      <c r="J75" s="34"/>
    </row>
    <row r="76" ht="15">
      <c r="C76" s="75"/>
    </row>
    <row r="77" spans="1:10" s="26" customFormat="1" ht="25.5" customHeight="1">
      <c r="A77" s="40"/>
      <c r="B77" s="68" t="s">
        <v>14</v>
      </c>
      <c r="C77" s="27"/>
      <c r="D77" s="38">
        <f>SUM(C78:C80)</f>
        <v>11092.5</v>
      </c>
      <c r="E77" s="38">
        <f>E72+D77</f>
        <v>209401.14</v>
      </c>
      <c r="F77" s="38"/>
      <c r="G77" s="38">
        <v>2392087</v>
      </c>
      <c r="I77" s="33">
        <f>G77-E77</f>
        <v>2182685.86</v>
      </c>
      <c r="J77" s="34">
        <f>SUM(I77/G77)*100</f>
        <v>91.24609012966502</v>
      </c>
    </row>
    <row r="78" spans="1:10" s="26" customFormat="1" ht="25.5" customHeight="1">
      <c r="A78" s="74" t="s">
        <v>53</v>
      </c>
      <c r="B78" s="27" t="s">
        <v>30</v>
      </c>
      <c r="C78" s="29">
        <v>1812.5</v>
      </c>
      <c r="D78" s="28"/>
      <c r="E78" s="38"/>
      <c r="F78" s="38"/>
      <c r="G78" s="38"/>
      <c r="I78" s="33"/>
      <c r="J78" s="34"/>
    </row>
    <row r="79" spans="1:10" s="26" customFormat="1" ht="25.5" customHeight="1">
      <c r="A79" s="74" t="s">
        <v>54</v>
      </c>
      <c r="B79" s="27" t="s">
        <v>32</v>
      </c>
      <c r="C79" s="29">
        <v>0</v>
      </c>
      <c r="D79" s="28"/>
      <c r="E79" s="38"/>
      <c r="F79" s="38"/>
      <c r="G79" s="38"/>
      <c r="I79" s="33"/>
      <c r="J79" s="34"/>
    </row>
    <row r="80" spans="1:10" s="26" customFormat="1" ht="25.5" customHeight="1">
      <c r="A80" s="74" t="s">
        <v>55</v>
      </c>
      <c r="B80" s="27" t="s">
        <v>35</v>
      </c>
      <c r="C80" s="29">
        <v>9280</v>
      </c>
      <c r="D80" s="28"/>
      <c r="E80" s="38"/>
      <c r="F80" s="38"/>
      <c r="G80" s="38"/>
      <c r="I80" s="33"/>
      <c r="J80" s="34"/>
    </row>
    <row r="81" ht="15">
      <c r="C81" s="75"/>
    </row>
    <row r="82" spans="1:10" s="26" customFormat="1" ht="25.5" customHeight="1">
      <c r="A82" s="40"/>
      <c r="B82" s="68" t="s">
        <v>15</v>
      </c>
      <c r="C82" s="27"/>
      <c r="D82" s="38">
        <f>SUM(C83:C85)</f>
        <v>878157.75</v>
      </c>
      <c r="E82" s="38">
        <f>E77+D82</f>
        <v>1087558.8900000001</v>
      </c>
      <c r="F82" s="38"/>
      <c r="G82" s="38">
        <v>2392087</v>
      </c>
      <c r="I82" s="33">
        <f>G82-E82</f>
        <v>1304528.1099999999</v>
      </c>
      <c r="J82" s="34">
        <f>SUM(I82/G82)*100</f>
        <v>54.535144833779036</v>
      </c>
    </row>
    <row r="83" spans="1:10" s="26" customFormat="1" ht="25.5" customHeight="1">
      <c r="A83" s="74" t="s">
        <v>53</v>
      </c>
      <c r="B83" s="27" t="s">
        <v>30</v>
      </c>
      <c r="C83" s="29">
        <v>1917</v>
      </c>
      <c r="D83" s="28"/>
      <c r="E83" s="38"/>
      <c r="F83" s="38"/>
      <c r="G83" s="38"/>
      <c r="I83" s="33"/>
      <c r="J83" s="34"/>
    </row>
    <row r="84" spans="1:10" s="26" customFormat="1" ht="25.5" customHeight="1">
      <c r="A84" s="74" t="s">
        <v>54</v>
      </c>
      <c r="B84" s="27" t="s">
        <v>32</v>
      </c>
      <c r="C84" s="29">
        <v>0</v>
      </c>
      <c r="D84" s="28"/>
      <c r="E84" s="38"/>
      <c r="F84" s="38"/>
      <c r="G84" s="38"/>
      <c r="I84" s="33"/>
      <c r="J84" s="34"/>
    </row>
    <row r="85" spans="1:10" s="26" customFormat="1" ht="25.5" customHeight="1">
      <c r="A85" s="74" t="s">
        <v>55</v>
      </c>
      <c r="B85" s="27" t="s">
        <v>35</v>
      </c>
      <c r="C85" s="29">
        <v>876240.75</v>
      </c>
      <c r="D85" s="28"/>
      <c r="E85" s="38"/>
      <c r="F85" s="38"/>
      <c r="G85" s="38"/>
      <c r="I85" s="33"/>
      <c r="J85" s="34"/>
    </row>
    <row r="86" ht="15">
      <c r="C86" s="75"/>
    </row>
    <row r="87" ht="15">
      <c r="C87" s="75"/>
    </row>
    <row r="88" ht="15">
      <c r="C88" s="75"/>
    </row>
    <row r="89" ht="15">
      <c r="C89" s="75"/>
    </row>
    <row r="90" ht="15">
      <c r="C90" s="75"/>
    </row>
    <row r="91" ht="15">
      <c r="C91" s="75"/>
    </row>
    <row r="92" ht="15">
      <c r="C92" s="75"/>
    </row>
    <row r="93" ht="15">
      <c r="C93" s="75"/>
    </row>
    <row r="94" ht="15">
      <c r="C94" s="75"/>
    </row>
    <row r="95" ht="15">
      <c r="C95" s="75"/>
    </row>
    <row r="96" ht="15">
      <c r="C96" s="75"/>
    </row>
    <row r="97" ht="15">
      <c r="C97" s="75"/>
    </row>
    <row r="98" ht="15">
      <c r="C98" s="75"/>
    </row>
    <row r="99" ht="15">
      <c r="C99" s="75"/>
    </row>
    <row r="100" ht="15">
      <c r="C100" s="75"/>
    </row>
    <row r="101" ht="15">
      <c r="C101" s="75"/>
    </row>
    <row r="102" ht="15">
      <c r="C102" s="75"/>
    </row>
    <row r="103" ht="15">
      <c r="C103" s="75"/>
    </row>
    <row r="104" ht="15">
      <c r="C104" s="75"/>
    </row>
    <row r="105" ht="15">
      <c r="C105" s="75"/>
    </row>
    <row r="106" ht="15">
      <c r="C106" s="75"/>
    </row>
  </sheetData>
  <sheetProtection/>
  <mergeCells count="7">
    <mergeCell ref="I10:J10"/>
    <mergeCell ref="B3:G3"/>
    <mergeCell ref="B4:G4"/>
    <mergeCell ref="B5:G5"/>
    <mergeCell ref="C9:D9"/>
    <mergeCell ref="D10:E10"/>
    <mergeCell ref="B7:J7"/>
  </mergeCells>
  <printOptions/>
  <pageMargins left="0.22" right="0.15748031496062992" top="0.72" bottom="0.984251968503937" header="0" footer="0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16"/>
  <sheetViews>
    <sheetView zoomScalePageLayoutView="0" workbookViewId="0" topLeftCell="A4">
      <pane xSplit="3" ySplit="9" topLeftCell="D104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D119" sqref="D119"/>
    </sheetView>
  </sheetViews>
  <sheetFormatPr defaultColWidth="11.57421875" defaultRowHeight="12.75"/>
  <cols>
    <col min="1" max="1" width="11.57421875" style="15" customWidth="1"/>
    <col min="2" max="2" width="27.140625" style="15" customWidth="1"/>
    <col min="3" max="3" width="17.7109375" style="15" customWidth="1"/>
    <col min="4" max="4" width="15.7109375" style="15" customWidth="1"/>
    <col min="5" max="5" width="12.00390625" style="15" customWidth="1"/>
    <col min="6" max="6" width="13.421875" style="15" customWidth="1"/>
    <col min="7" max="7" width="13.7109375" style="15" customWidth="1"/>
    <col min="8" max="8" width="11.57421875" style="15" customWidth="1"/>
    <col min="9" max="9" width="12.00390625" style="15" customWidth="1"/>
    <col min="10" max="10" width="12.7109375" style="15" customWidth="1"/>
    <col min="11" max="16384" width="11.57421875" style="15" customWidth="1"/>
  </cols>
  <sheetData>
    <row r="2" ht="15.75" thickBot="1"/>
    <row r="3" spans="2:7" ht="18">
      <c r="B3" s="286" t="s">
        <v>25</v>
      </c>
      <c r="C3" s="287"/>
      <c r="D3" s="287"/>
      <c r="E3" s="287"/>
      <c r="F3" s="287"/>
      <c r="G3" s="288"/>
    </row>
    <row r="4" spans="2:7" ht="18">
      <c r="B4" s="282" t="s">
        <v>28</v>
      </c>
      <c r="C4" s="283"/>
      <c r="D4" s="283"/>
      <c r="E4" s="283"/>
      <c r="F4" s="283"/>
      <c r="G4" s="284"/>
    </row>
    <row r="5" spans="2:7" ht="18.75" thickBot="1">
      <c r="B5" s="293" t="s">
        <v>36</v>
      </c>
      <c r="C5" s="294"/>
      <c r="D5" s="294"/>
      <c r="E5" s="294"/>
      <c r="F5" s="294"/>
      <c r="G5" s="295"/>
    </row>
    <row r="6" spans="4:7" ht="18">
      <c r="D6" s="16"/>
      <c r="E6" s="37"/>
      <c r="F6" s="37"/>
      <c r="G6" s="37"/>
    </row>
    <row r="7" spans="1:7" ht="18">
      <c r="A7" s="20">
        <v>3601</v>
      </c>
      <c r="B7" s="281" t="s">
        <v>11</v>
      </c>
      <c r="C7" s="281"/>
      <c r="D7" s="281"/>
      <c r="E7" s="281"/>
      <c r="F7" s="281"/>
      <c r="G7" s="281"/>
    </row>
    <row r="8" spans="1:7" ht="18.75" thickBot="1">
      <c r="A8" s="59"/>
      <c r="B8" s="42"/>
      <c r="C8" s="42"/>
      <c r="D8" s="42"/>
      <c r="E8" s="42"/>
      <c r="F8" s="42"/>
      <c r="G8" s="42"/>
    </row>
    <row r="9" spans="1:10" ht="18">
      <c r="A9" s="22"/>
      <c r="B9" s="43"/>
      <c r="C9" s="296"/>
      <c r="D9" s="296"/>
      <c r="E9" s="44"/>
      <c r="F9" s="44"/>
      <c r="G9" s="57" t="s">
        <v>37</v>
      </c>
      <c r="H9" s="60"/>
      <c r="I9" s="60"/>
      <c r="J9" s="61"/>
    </row>
    <row r="10" spans="1:10" ht="18">
      <c r="A10" s="24"/>
      <c r="B10" s="46" t="s">
        <v>28</v>
      </c>
      <c r="C10" s="47" t="s">
        <v>29</v>
      </c>
      <c r="D10" s="297" t="s">
        <v>21</v>
      </c>
      <c r="E10" s="297"/>
      <c r="F10" s="47"/>
      <c r="G10" s="58" t="s">
        <v>18</v>
      </c>
      <c r="H10" s="47"/>
      <c r="I10" s="291" t="s">
        <v>23</v>
      </c>
      <c r="J10" s="292"/>
    </row>
    <row r="11" spans="2:10" ht="15.75" thickBot="1">
      <c r="B11" s="50"/>
      <c r="C11" s="51"/>
      <c r="D11" s="56" t="s">
        <v>17</v>
      </c>
      <c r="E11" s="56" t="s">
        <v>9</v>
      </c>
      <c r="F11" s="52"/>
      <c r="G11" s="56" t="s">
        <v>9</v>
      </c>
      <c r="H11" s="52"/>
      <c r="I11" s="56" t="s">
        <v>24</v>
      </c>
      <c r="J11" s="62" t="s">
        <v>22</v>
      </c>
    </row>
    <row r="12" spans="2:10" ht="15">
      <c r="B12" s="18"/>
      <c r="C12" s="18"/>
      <c r="D12" s="18"/>
      <c r="E12" s="18"/>
      <c r="F12" s="18"/>
      <c r="G12" s="23"/>
      <c r="H12" s="18"/>
      <c r="I12" s="23"/>
      <c r="J12" s="23"/>
    </row>
    <row r="13" spans="2:10" s="26" customFormat="1" ht="25.5" customHeight="1">
      <c r="B13" s="68" t="s">
        <v>1</v>
      </c>
      <c r="C13" s="27"/>
      <c r="D13" s="38">
        <f>C14+C15+C16+C17</f>
        <v>567557.99</v>
      </c>
      <c r="E13" s="38">
        <f>D13</f>
        <v>567557.99</v>
      </c>
      <c r="F13" s="38"/>
      <c r="G13" s="38">
        <v>1430069</v>
      </c>
      <c r="I13" s="33">
        <f aca="true" t="shared" si="0" ref="I13:I34">G13-E13</f>
        <v>862511.01</v>
      </c>
      <c r="J13" s="34">
        <f aca="true" t="shared" si="1" ref="J13:J34">SUM(I13/G13)*100</f>
        <v>60.31254505901463</v>
      </c>
    </row>
    <row r="14" spans="2:10" s="26" customFormat="1" ht="25.5" customHeight="1" hidden="1">
      <c r="B14" s="27" t="s">
        <v>30</v>
      </c>
      <c r="C14" s="41">
        <v>78614.71</v>
      </c>
      <c r="D14" s="28"/>
      <c r="E14" s="38"/>
      <c r="F14" s="38"/>
      <c r="G14" s="38"/>
      <c r="I14" s="33"/>
      <c r="J14" s="34"/>
    </row>
    <row r="15" spans="2:10" s="26" customFormat="1" ht="25.5" customHeight="1" hidden="1">
      <c r="B15" s="27" t="s">
        <v>31</v>
      </c>
      <c r="C15" s="41">
        <v>5940</v>
      </c>
      <c r="D15" s="28"/>
      <c r="E15" s="38"/>
      <c r="F15" s="38"/>
      <c r="G15" s="38"/>
      <c r="I15" s="33"/>
      <c r="J15" s="34"/>
    </row>
    <row r="16" spans="2:10" s="26" customFormat="1" ht="25.5" customHeight="1" hidden="1">
      <c r="B16" s="27" t="s">
        <v>32</v>
      </c>
      <c r="C16" s="41">
        <v>278963.28</v>
      </c>
      <c r="D16" s="28"/>
      <c r="E16" s="38"/>
      <c r="F16" s="38"/>
      <c r="G16" s="38"/>
      <c r="I16" s="33"/>
      <c r="J16" s="34"/>
    </row>
    <row r="17" spans="2:10" s="26" customFormat="1" ht="25.5" customHeight="1" hidden="1">
      <c r="B17" s="27" t="s">
        <v>33</v>
      </c>
      <c r="C17" s="41">
        <v>204040</v>
      </c>
      <c r="D17" s="28"/>
      <c r="E17" s="38"/>
      <c r="F17" s="38"/>
      <c r="G17" s="38"/>
      <c r="I17" s="33"/>
      <c r="J17" s="34"/>
    </row>
    <row r="18" spans="2:10" s="26" customFormat="1" ht="25.5" customHeight="1">
      <c r="B18" s="27"/>
      <c r="C18" s="27"/>
      <c r="D18" s="28"/>
      <c r="E18" s="38"/>
      <c r="F18" s="38"/>
      <c r="G18" s="38"/>
      <c r="I18" s="33"/>
      <c r="J18" s="34"/>
    </row>
    <row r="19" spans="2:10" s="26" customFormat="1" ht="25.5" customHeight="1">
      <c r="B19" s="68" t="s">
        <v>2</v>
      </c>
      <c r="C19" s="27"/>
      <c r="D19" s="38">
        <f>SUM(C20:C24)</f>
        <v>1154383.6</v>
      </c>
      <c r="E19" s="38">
        <f>E13+D19</f>
        <v>1721941.59</v>
      </c>
      <c r="F19" s="38"/>
      <c r="G19" s="38">
        <v>2742638</v>
      </c>
      <c r="I19" s="33">
        <f t="shared" si="0"/>
        <v>1020696.4099999999</v>
      </c>
      <c r="J19" s="34">
        <f t="shared" si="1"/>
        <v>37.21586334033146</v>
      </c>
    </row>
    <row r="20" spans="2:10" s="26" customFormat="1" ht="25.5" customHeight="1">
      <c r="B20" s="27" t="s">
        <v>30</v>
      </c>
      <c r="C20" s="41">
        <v>1900</v>
      </c>
      <c r="D20" s="28"/>
      <c r="E20" s="38"/>
      <c r="F20" s="38"/>
      <c r="G20" s="38"/>
      <c r="I20" s="33"/>
      <c r="J20" s="34"/>
    </row>
    <row r="21" spans="2:10" s="26" customFormat="1" ht="25.5" customHeight="1">
      <c r="B21" s="27" t="s">
        <v>34</v>
      </c>
      <c r="C21" s="41">
        <v>182102</v>
      </c>
      <c r="D21" s="28"/>
      <c r="E21" s="38"/>
      <c r="F21" s="38"/>
      <c r="G21" s="38"/>
      <c r="I21" s="33"/>
      <c r="J21" s="34"/>
    </row>
    <row r="22" spans="2:10" s="26" customFormat="1" ht="25.5" customHeight="1">
      <c r="B22" s="27" t="s">
        <v>31</v>
      </c>
      <c r="C22" s="41">
        <v>1016</v>
      </c>
      <c r="D22" s="28"/>
      <c r="E22" s="38"/>
      <c r="F22" s="38"/>
      <c r="G22" s="38"/>
      <c r="I22" s="33"/>
      <c r="J22" s="34"/>
    </row>
    <row r="23" spans="2:10" s="26" customFormat="1" ht="25.5" customHeight="1">
      <c r="B23" s="27" t="s">
        <v>32</v>
      </c>
      <c r="C23" s="41">
        <v>242335.6</v>
      </c>
      <c r="D23" s="28"/>
      <c r="E23" s="38"/>
      <c r="F23" s="38"/>
      <c r="G23" s="38"/>
      <c r="I23" s="33"/>
      <c r="J23" s="34"/>
    </row>
    <row r="24" spans="2:10" s="26" customFormat="1" ht="25.5" customHeight="1">
      <c r="B24" s="27" t="s">
        <v>35</v>
      </c>
      <c r="C24" s="41">
        <v>727030</v>
      </c>
      <c r="D24" s="28"/>
      <c r="E24" s="38"/>
      <c r="F24" s="38"/>
      <c r="G24" s="38"/>
      <c r="I24" s="33"/>
      <c r="J24" s="34"/>
    </row>
    <row r="25" spans="2:10" s="26" customFormat="1" ht="25.5" customHeight="1" hidden="1">
      <c r="B25" s="27" t="s">
        <v>3</v>
      </c>
      <c r="C25" s="27"/>
      <c r="D25" s="28"/>
      <c r="E25" s="38">
        <f>E19+D25</f>
        <v>1721941.59</v>
      </c>
      <c r="F25" s="38"/>
      <c r="G25" s="38"/>
      <c r="I25" s="33">
        <f t="shared" si="0"/>
        <v>-1721941.59</v>
      </c>
      <c r="J25" s="34" t="e">
        <f t="shared" si="1"/>
        <v>#DIV/0!</v>
      </c>
    </row>
    <row r="26" spans="2:10" s="26" customFormat="1" ht="25.5" customHeight="1" hidden="1">
      <c r="B26" s="27" t="s">
        <v>4</v>
      </c>
      <c r="C26" s="27"/>
      <c r="D26" s="28"/>
      <c r="E26" s="38">
        <f aca="true" t="shared" si="2" ref="E26:E34">E25+D26</f>
        <v>1721941.59</v>
      </c>
      <c r="F26" s="39"/>
      <c r="G26" s="39"/>
      <c r="I26" s="33">
        <f t="shared" si="0"/>
        <v>-1721941.59</v>
      </c>
      <c r="J26" s="34" t="e">
        <f t="shared" si="1"/>
        <v>#DIV/0!</v>
      </c>
    </row>
    <row r="27" spans="2:10" s="26" customFormat="1" ht="25.5" customHeight="1" hidden="1">
      <c r="B27" s="27" t="s">
        <v>5</v>
      </c>
      <c r="C27" s="27"/>
      <c r="D27" s="28"/>
      <c r="E27" s="38">
        <f t="shared" si="2"/>
        <v>1721941.59</v>
      </c>
      <c r="G27" s="39"/>
      <c r="I27" s="33">
        <f t="shared" si="0"/>
        <v>-1721941.59</v>
      </c>
      <c r="J27" s="34" t="e">
        <f t="shared" si="1"/>
        <v>#DIV/0!</v>
      </c>
    </row>
    <row r="28" spans="2:10" s="26" customFormat="1" ht="25.5" customHeight="1" hidden="1">
      <c r="B28" s="27" t="s">
        <v>6</v>
      </c>
      <c r="C28" s="27"/>
      <c r="D28" s="28"/>
      <c r="E28" s="38">
        <f t="shared" si="2"/>
        <v>1721941.59</v>
      </c>
      <c r="G28" s="39"/>
      <c r="H28" s="40" t="s">
        <v>27</v>
      </c>
      <c r="I28" s="33">
        <f t="shared" si="0"/>
        <v>-1721941.59</v>
      </c>
      <c r="J28" s="34" t="e">
        <f t="shared" si="1"/>
        <v>#DIV/0!</v>
      </c>
    </row>
    <row r="29" spans="2:10" s="26" customFormat="1" ht="25.5" customHeight="1" hidden="1">
      <c r="B29" s="26" t="s">
        <v>7</v>
      </c>
      <c r="D29" s="28"/>
      <c r="E29" s="38">
        <f t="shared" si="2"/>
        <v>1721941.59</v>
      </c>
      <c r="G29" s="39"/>
      <c r="I29" s="33">
        <f t="shared" si="0"/>
        <v>-1721941.59</v>
      </c>
      <c r="J29" s="34" t="e">
        <f t="shared" si="1"/>
        <v>#DIV/0!</v>
      </c>
    </row>
    <row r="30" spans="2:10" ht="24.75" customHeight="1" hidden="1">
      <c r="B30" s="15" t="s">
        <v>8</v>
      </c>
      <c r="D30" s="28"/>
      <c r="E30" s="38">
        <f t="shared" si="2"/>
        <v>1721941.59</v>
      </c>
      <c r="G30" s="39"/>
      <c r="I30" s="33">
        <f t="shared" si="0"/>
        <v>-1721941.59</v>
      </c>
      <c r="J30" s="34" t="e">
        <f t="shared" si="1"/>
        <v>#DIV/0!</v>
      </c>
    </row>
    <row r="31" spans="2:10" ht="24.75" customHeight="1" hidden="1">
      <c r="B31" s="15" t="s">
        <v>19</v>
      </c>
      <c r="D31" s="28"/>
      <c r="E31" s="38">
        <f t="shared" si="2"/>
        <v>1721941.59</v>
      </c>
      <c r="G31" s="39"/>
      <c r="I31" s="33">
        <f t="shared" si="0"/>
        <v>-1721941.59</v>
      </c>
      <c r="J31" s="34" t="e">
        <f t="shared" si="1"/>
        <v>#DIV/0!</v>
      </c>
    </row>
    <row r="32" spans="2:10" ht="24.75" customHeight="1" hidden="1">
      <c r="B32" s="15" t="s">
        <v>13</v>
      </c>
      <c r="D32" s="28"/>
      <c r="E32" s="38">
        <f t="shared" si="2"/>
        <v>1721941.59</v>
      </c>
      <c r="G32" s="39"/>
      <c r="I32" s="33">
        <f t="shared" si="0"/>
        <v>-1721941.59</v>
      </c>
      <c r="J32" s="34" t="e">
        <f t="shared" si="1"/>
        <v>#DIV/0!</v>
      </c>
    </row>
    <row r="33" spans="2:10" ht="24.75" customHeight="1" hidden="1">
      <c r="B33" s="15" t="s">
        <v>14</v>
      </c>
      <c r="D33" s="28"/>
      <c r="E33" s="38">
        <f t="shared" si="2"/>
        <v>1721941.59</v>
      </c>
      <c r="G33" s="39"/>
      <c r="I33" s="33">
        <f t="shared" si="0"/>
        <v>-1721941.59</v>
      </c>
      <c r="J33" s="34" t="e">
        <f t="shared" si="1"/>
        <v>#DIV/0!</v>
      </c>
    </row>
    <row r="34" spans="2:10" ht="24.75" customHeight="1" hidden="1">
      <c r="B34" s="15" t="s">
        <v>15</v>
      </c>
      <c r="D34" s="28"/>
      <c r="E34" s="38">
        <f t="shared" si="2"/>
        <v>1721941.59</v>
      </c>
      <c r="G34" s="39"/>
      <c r="I34" s="33">
        <f t="shared" si="0"/>
        <v>-1721941.59</v>
      </c>
      <c r="J34" s="34" t="e">
        <f t="shared" si="1"/>
        <v>#DIV/0!</v>
      </c>
    </row>
    <row r="35" spans="2:10" s="26" customFormat="1" ht="25.5" customHeight="1" hidden="1">
      <c r="B35" s="35" t="s">
        <v>12</v>
      </c>
      <c r="C35" s="35"/>
      <c r="D35" s="36">
        <f>SUM(D13:D34)</f>
        <v>1721941.59</v>
      </c>
      <c r="E35" s="38"/>
      <c r="F35" s="39"/>
      <c r="G35" s="39"/>
      <c r="I35" s="33"/>
      <c r="J35" s="34"/>
    </row>
    <row r="37" spans="2:10" s="26" customFormat="1" ht="25.5" customHeight="1">
      <c r="B37" s="68" t="s">
        <v>39</v>
      </c>
      <c r="C37" s="27"/>
      <c r="D37" s="38">
        <f>SUM(C38:C42)</f>
        <v>1641226.38</v>
      </c>
      <c r="E37" s="38">
        <f>E19+D37</f>
        <v>3363167.9699999997</v>
      </c>
      <c r="F37" s="38"/>
      <c r="G37" s="38">
        <v>3908408</v>
      </c>
      <c r="I37" s="33">
        <f>G37-E37</f>
        <v>545240.0300000003</v>
      </c>
      <c r="J37" s="34">
        <f>SUM(I37/G37)*100</f>
        <v>13.950437876496014</v>
      </c>
    </row>
    <row r="38" spans="2:10" s="26" customFormat="1" ht="25.5" customHeight="1">
      <c r="B38" s="27" t="s">
        <v>30</v>
      </c>
      <c r="C38" s="41">
        <v>356795.16</v>
      </c>
      <c r="D38" s="28"/>
      <c r="E38" s="38"/>
      <c r="F38" s="38"/>
      <c r="G38" s="38"/>
      <c r="I38" s="33"/>
      <c r="J38" s="34"/>
    </row>
    <row r="39" spans="2:10" s="26" customFormat="1" ht="25.5" customHeight="1">
      <c r="B39" s="27" t="s">
        <v>34</v>
      </c>
      <c r="C39" s="41">
        <v>1353.8</v>
      </c>
      <c r="D39" s="28"/>
      <c r="E39" s="38"/>
      <c r="F39" s="38"/>
      <c r="G39" s="38"/>
      <c r="I39" s="33"/>
      <c r="J39" s="34"/>
    </row>
    <row r="40" spans="2:10" s="26" customFormat="1" ht="25.5" customHeight="1">
      <c r="B40" s="27" t="s">
        <v>31</v>
      </c>
      <c r="C40" s="41">
        <v>9448</v>
      </c>
      <c r="D40" s="28"/>
      <c r="E40" s="38"/>
      <c r="F40" s="38"/>
      <c r="G40" s="38"/>
      <c r="I40" s="33"/>
      <c r="J40" s="34"/>
    </row>
    <row r="41" spans="2:10" s="26" customFormat="1" ht="25.5" customHeight="1">
      <c r="B41" s="27" t="s">
        <v>32</v>
      </c>
      <c r="C41" s="41">
        <v>1125149.42</v>
      </c>
      <c r="D41" s="28"/>
      <c r="E41" s="38"/>
      <c r="F41" s="38"/>
      <c r="G41" s="38"/>
      <c r="I41" s="33"/>
      <c r="J41" s="34"/>
    </row>
    <row r="42" spans="2:10" s="26" customFormat="1" ht="25.5" customHeight="1">
      <c r="B42" s="27" t="s">
        <v>35</v>
      </c>
      <c r="C42" s="41">
        <v>148480</v>
      </c>
      <c r="D42" s="28"/>
      <c r="E42" s="38"/>
      <c r="F42" s="38"/>
      <c r="G42" s="38"/>
      <c r="I42" s="33"/>
      <c r="J42" s="34"/>
    </row>
    <row r="44" spans="2:10" s="26" customFormat="1" ht="25.5" customHeight="1">
      <c r="B44" s="68" t="s">
        <v>40</v>
      </c>
      <c r="C44" s="27"/>
      <c r="D44" s="38">
        <f>SUM(C45:C49)</f>
        <v>2021720.8100000003</v>
      </c>
      <c r="E44" s="38">
        <f>E37+D44</f>
        <v>5384888.78</v>
      </c>
      <c r="F44" s="38"/>
      <c r="G44" s="38">
        <v>7672044</v>
      </c>
      <c r="I44" s="33">
        <f>G44-E44</f>
        <v>2287155.2199999997</v>
      </c>
      <c r="J44" s="34">
        <f>SUM(I44/G44)*100</f>
        <v>29.81154982948481</v>
      </c>
    </row>
    <row r="45" spans="2:10" s="26" customFormat="1" ht="25.5" customHeight="1">
      <c r="B45" s="27" t="s">
        <v>30</v>
      </c>
      <c r="C45" s="41">
        <v>194099.88</v>
      </c>
      <c r="D45" s="28"/>
      <c r="E45" s="38"/>
      <c r="F45" s="38"/>
      <c r="G45" s="38"/>
      <c r="I45" s="33"/>
      <c r="J45" s="34"/>
    </row>
    <row r="46" spans="2:10" s="26" customFormat="1" ht="25.5" customHeight="1">
      <c r="B46" s="27" t="s">
        <v>34</v>
      </c>
      <c r="C46" s="41">
        <v>60465</v>
      </c>
      <c r="D46" s="28"/>
      <c r="E46" s="38"/>
      <c r="F46" s="38"/>
      <c r="G46" s="38"/>
      <c r="I46" s="33"/>
      <c r="J46" s="34"/>
    </row>
    <row r="47" spans="2:10" s="26" customFormat="1" ht="25.5" customHeight="1">
      <c r="B47" s="27" t="s">
        <v>31</v>
      </c>
      <c r="C47" s="41">
        <v>3832</v>
      </c>
      <c r="D47" s="28"/>
      <c r="E47" s="38"/>
      <c r="F47" s="38"/>
      <c r="G47" s="38"/>
      <c r="I47" s="33"/>
      <c r="J47" s="34"/>
    </row>
    <row r="48" spans="2:10" s="26" customFormat="1" ht="25.5" customHeight="1">
      <c r="B48" s="27" t="s">
        <v>32</v>
      </c>
      <c r="C48" s="41">
        <v>1702370.57</v>
      </c>
      <c r="D48" s="28"/>
      <c r="E48" s="38"/>
      <c r="F48" s="38"/>
      <c r="G48" s="38"/>
      <c r="I48" s="33"/>
      <c r="J48" s="34"/>
    </row>
    <row r="49" spans="2:10" s="26" customFormat="1" ht="25.5" customHeight="1">
      <c r="B49" s="27" t="s">
        <v>35</v>
      </c>
      <c r="C49" s="41">
        <v>60953.36</v>
      </c>
      <c r="D49" s="28"/>
      <c r="E49" s="38"/>
      <c r="F49" s="38"/>
      <c r="G49" s="38"/>
      <c r="I49" s="33"/>
      <c r="J49" s="34"/>
    </row>
    <row r="50" spans="2:10" s="26" customFormat="1" ht="25.5" customHeight="1">
      <c r="B50" s="68" t="s">
        <v>41</v>
      </c>
      <c r="C50" s="27"/>
      <c r="D50" s="38">
        <f>SUM(C51:C55)</f>
        <v>5024650.83</v>
      </c>
      <c r="E50" s="38">
        <f>E44+D50</f>
        <v>10409539.61</v>
      </c>
      <c r="F50" s="38"/>
      <c r="G50" s="38">
        <v>8935680</v>
      </c>
      <c r="I50" s="33">
        <f>G50-E50</f>
        <v>-1473859.6099999994</v>
      </c>
      <c r="J50" s="34">
        <f>SUM(I50/G50)*100</f>
        <v>-16.494095692773236</v>
      </c>
    </row>
    <row r="51" spans="2:10" s="26" customFormat="1" ht="25.5" customHeight="1">
      <c r="B51" s="27" t="s">
        <v>30</v>
      </c>
      <c r="C51" s="41">
        <v>982373.01</v>
      </c>
      <c r="D51" s="28"/>
      <c r="E51" s="38"/>
      <c r="F51" s="38"/>
      <c r="G51" s="38"/>
      <c r="I51" s="33"/>
      <c r="J51" s="34"/>
    </row>
    <row r="52" spans="2:10" s="26" customFormat="1" ht="25.5" customHeight="1">
      <c r="B52" s="27" t="s">
        <v>34</v>
      </c>
      <c r="C52" s="41">
        <v>40213</v>
      </c>
      <c r="D52" s="28"/>
      <c r="E52" s="38"/>
      <c r="F52" s="38"/>
      <c r="G52" s="38"/>
      <c r="I52" s="33"/>
      <c r="J52" s="34"/>
    </row>
    <row r="53" spans="2:10" s="26" customFormat="1" ht="25.5" customHeight="1">
      <c r="B53" s="27" t="s">
        <v>31</v>
      </c>
      <c r="C53" s="41">
        <f>3048+483.6</f>
        <v>3531.6</v>
      </c>
      <c r="D53" s="28"/>
      <c r="E53" s="38"/>
      <c r="F53" s="38"/>
      <c r="G53" s="38"/>
      <c r="I53" s="33"/>
      <c r="J53" s="34"/>
    </row>
    <row r="54" spans="2:10" s="26" customFormat="1" ht="25.5" customHeight="1">
      <c r="B54" s="27" t="s">
        <v>32</v>
      </c>
      <c r="C54" s="41">
        <v>1808118.62</v>
      </c>
      <c r="D54" s="28"/>
      <c r="E54" s="38"/>
      <c r="F54" s="38"/>
      <c r="G54" s="38"/>
      <c r="I54" s="33"/>
      <c r="J54" s="34"/>
    </row>
    <row r="55" spans="2:10" s="26" customFormat="1" ht="25.5" customHeight="1">
      <c r="B55" s="27" t="s">
        <v>35</v>
      </c>
      <c r="C55" s="41">
        <v>2190414.6</v>
      </c>
      <c r="D55" s="28"/>
      <c r="E55" s="38"/>
      <c r="F55" s="38"/>
      <c r="G55" s="38"/>
      <c r="I55" s="33"/>
      <c r="J55" s="34"/>
    </row>
    <row r="56" spans="2:10" s="26" customFormat="1" ht="25.5" customHeight="1">
      <c r="B56" s="68" t="s">
        <v>42</v>
      </c>
      <c r="C56" s="27"/>
      <c r="D56" s="38">
        <f>SUM(C57:C62)</f>
        <v>11363436.010000002</v>
      </c>
      <c r="E56" s="38">
        <f>E50+D56</f>
        <v>21772975.62</v>
      </c>
      <c r="F56" s="38"/>
      <c r="G56" s="38">
        <v>10699316</v>
      </c>
      <c r="I56" s="33">
        <f>G56-E56</f>
        <v>-11073659.620000001</v>
      </c>
      <c r="J56" s="34">
        <f>SUM(I56/G56)*100</f>
        <v>-103.49876216386168</v>
      </c>
    </row>
    <row r="57" spans="2:10" s="26" customFormat="1" ht="25.5" customHeight="1">
      <c r="B57" s="27" t="s">
        <v>30</v>
      </c>
      <c r="C57" s="41">
        <v>1353413.98</v>
      </c>
      <c r="D57" s="28"/>
      <c r="E57" s="38"/>
      <c r="F57" s="38"/>
      <c r="G57" s="38"/>
      <c r="I57" s="33"/>
      <c r="J57" s="34"/>
    </row>
    <row r="58" spans="2:10" s="26" customFormat="1" ht="25.5" customHeight="1">
      <c r="B58" s="27" t="s">
        <v>34</v>
      </c>
      <c r="C58" s="41">
        <v>60393.22</v>
      </c>
      <c r="D58" s="28"/>
      <c r="E58" s="38"/>
      <c r="F58" s="38"/>
      <c r="G58" s="38"/>
      <c r="I58" s="33"/>
      <c r="J58" s="34"/>
    </row>
    <row r="59" spans="2:10" s="26" customFormat="1" ht="25.5" customHeight="1">
      <c r="B59" s="27" t="s">
        <v>31</v>
      </c>
      <c r="C59" s="41">
        <v>3932</v>
      </c>
      <c r="D59" s="28"/>
      <c r="E59" s="38"/>
      <c r="F59" s="38"/>
      <c r="G59" s="38"/>
      <c r="I59" s="33"/>
      <c r="J59" s="34"/>
    </row>
    <row r="60" spans="2:10" s="26" customFormat="1" ht="25.5" customHeight="1">
      <c r="B60" s="27" t="s">
        <v>43</v>
      </c>
      <c r="C60" s="41">
        <v>0</v>
      </c>
      <c r="D60" s="28"/>
      <c r="E60" s="38"/>
      <c r="F60" s="38"/>
      <c r="G60" s="38"/>
      <c r="I60" s="33"/>
      <c r="J60" s="34"/>
    </row>
    <row r="61" spans="2:10" s="26" customFormat="1" ht="25.5" customHeight="1">
      <c r="B61" s="27" t="s">
        <v>32</v>
      </c>
      <c r="C61" s="41">
        <v>831727.09</v>
      </c>
      <c r="D61" s="28"/>
      <c r="E61" s="38"/>
      <c r="F61" s="38"/>
      <c r="G61" s="38"/>
      <c r="I61" s="33"/>
      <c r="J61" s="34"/>
    </row>
    <row r="62" spans="2:10" s="26" customFormat="1" ht="25.5" customHeight="1">
      <c r="B62" s="27" t="s">
        <v>35</v>
      </c>
      <c r="C62" s="41">
        <v>9113969.72</v>
      </c>
      <c r="D62" s="28"/>
      <c r="E62" s="38"/>
      <c r="F62" s="38"/>
      <c r="G62" s="38"/>
      <c r="I62" s="33"/>
      <c r="J62" s="34"/>
    </row>
    <row r="63" spans="2:10" s="26" customFormat="1" ht="25.5" customHeight="1">
      <c r="B63" s="68" t="s">
        <v>44</v>
      </c>
      <c r="C63" s="27"/>
      <c r="D63" s="38">
        <f>SUM(C64:C69)</f>
        <v>4384132.38</v>
      </c>
      <c r="E63" s="38">
        <f>E56+D63</f>
        <v>26157108</v>
      </c>
      <c r="F63" s="38"/>
      <c r="G63" s="38">
        <v>11367104</v>
      </c>
      <c r="I63" s="33">
        <f>G63-E63</f>
        <v>-14790004</v>
      </c>
      <c r="J63" s="34">
        <f>SUM(I63/G63)*100</f>
        <v>-130.11233116192128</v>
      </c>
    </row>
    <row r="64" spans="2:10" s="26" customFormat="1" ht="25.5" customHeight="1">
      <c r="B64" s="27" t="s">
        <v>30</v>
      </c>
      <c r="C64" s="41">
        <v>1117438.63</v>
      </c>
      <c r="D64" s="28"/>
      <c r="E64" s="38"/>
      <c r="F64" s="38"/>
      <c r="G64" s="38"/>
      <c r="I64" s="33"/>
      <c r="J64" s="34"/>
    </row>
    <row r="65" spans="2:10" s="26" customFormat="1" ht="25.5" customHeight="1">
      <c r="B65" s="27" t="s">
        <v>34</v>
      </c>
      <c r="C65" s="41">
        <v>302600</v>
      </c>
      <c r="D65" s="28"/>
      <c r="E65" s="38"/>
      <c r="F65" s="38"/>
      <c r="G65" s="38"/>
      <c r="I65" s="33"/>
      <c r="J65" s="34"/>
    </row>
    <row r="66" spans="2:10" s="26" customFormat="1" ht="25.5" customHeight="1">
      <c r="B66" s="27" t="s">
        <v>31</v>
      </c>
      <c r="C66" s="41">
        <v>3832</v>
      </c>
      <c r="D66" s="28"/>
      <c r="E66" s="38"/>
      <c r="F66" s="38"/>
      <c r="G66" s="38"/>
      <c r="I66" s="33"/>
      <c r="J66" s="34"/>
    </row>
    <row r="67" spans="2:10" s="26" customFormat="1" ht="25.5" customHeight="1">
      <c r="B67" s="27" t="s">
        <v>43</v>
      </c>
      <c r="C67" s="41">
        <v>160.5</v>
      </c>
      <c r="D67" s="28"/>
      <c r="E67" s="38"/>
      <c r="F67" s="38"/>
      <c r="G67" s="38"/>
      <c r="I67" s="33"/>
      <c r="J67" s="34"/>
    </row>
    <row r="68" spans="2:10" s="26" customFormat="1" ht="25.5" customHeight="1">
      <c r="B68" s="27" t="s">
        <v>32</v>
      </c>
      <c r="C68" s="41">
        <v>637406.67</v>
      </c>
      <c r="D68" s="28"/>
      <c r="E68" s="38"/>
      <c r="F68" s="38"/>
      <c r="G68" s="38"/>
      <c r="I68" s="33"/>
      <c r="J68" s="34"/>
    </row>
    <row r="69" spans="2:10" s="26" customFormat="1" ht="25.5" customHeight="1">
      <c r="B69" s="27" t="s">
        <v>35</v>
      </c>
      <c r="C69" s="41">
        <v>2322694.58</v>
      </c>
      <c r="D69" s="28"/>
      <c r="E69" s="38"/>
      <c r="F69" s="38"/>
      <c r="G69" s="38"/>
      <c r="I69" s="33"/>
      <c r="J69" s="34"/>
    </row>
    <row r="70" spans="2:10" s="26" customFormat="1" ht="25.5" customHeight="1">
      <c r="B70" s="68" t="s">
        <v>45</v>
      </c>
      <c r="C70" s="27"/>
      <c r="D70" s="38">
        <f>SUM(C71:C76)</f>
        <v>3580529.11</v>
      </c>
      <c r="E70" s="38">
        <f>E63+D70</f>
        <v>29737637.11</v>
      </c>
      <c r="F70" s="38"/>
      <c r="G70" s="38">
        <v>33034892</v>
      </c>
      <c r="I70" s="33">
        <f>G70-E70</f>
        <v>3297254.8900000006</v>
      </c>
      <c r="J70" s="34">
        <f>SUM(I70/G70)*100</f>
        <v>9.98112810539838</v>
      </c>
    </row>
    <row r="71" spans="2:10" s="26" customFormat="1" ht="25.5" customHeight="1">
      <c r="B71" s="27" t="s">
        <v>30</v>
      </c>
      <c r="C71" s="41">
        <v>25541.32</v>
      </c>
      <c r="D71" s="28"/>
      <c r="E71" s="38"/>
      <c r="F71" s="38"/>
      <c r="G71" s="38"/>
      <c r="I71" s="33"/>
      <c r="J71" s="34"/>
    </row>
    <row r="72" spans="2:10" s="26" customFormat="1" ht="25.5" customHeight="1">
      <c r="B72" s="27" t="s">
        <v>34</v>
      </c>
      <c r="C72" s="41">
        <v>92995</v>
      </c>
      <c r="D72" s="28"/>
      <c r="E72" s="38"/>
      <c r="F72" s="38"/>
      <c r="G72" s="38"/>
      <c r="I72" s="33"/>
      <c r="J72" s="34"/>
    </row>
    <row r="73" spans="2:10" s="26" customFormat="1" ht="25.5" customHeight="1">
      <c r="B73" s="27" t="s">
        <v>31</v>
      </c>
      <c r="C73" s="41">
        <v>2032</v>
      </c>
      <c r="D73" s="28"/>
      <c r="E73" s="38"/>
      <c r="F73" s="38"/>
      <c r="G73" s="38"/>
      <c r="I73" s="33"/>
      <c r="J73" s="34"/>
    </row>
    <row r="74" spans="2:10" s="26" customFormat="1" ht="25.5" customHeight="1">
      <c r="B74" s="27" t="s">
        <v>43</v>
      </c>
      <c r="C74" s="41">
        <v>0</v>
      </c>
      <c r="D74" s="28"/>
      <c r="E74" s="38"/>
      <c r="F74" s="38"/>
      <c r="G74" s="38"/>
      <c r="I74" s="33"/>
      <c r="J74" s="34"/>
    </row>
    <row r="75" spans="2:10" s="26" customFormat="1" ht="25.5" customHeight="1">
      <c r="B75" s="27" t="s">
        <v>32</v>
      </c>
      <c r="C75" s="41">
        <v>802637.39</v>
      </c>
      <c r="D75" s="28"/>
      <c r="E75" s="38"/>
      <c r="F75" s="38"/>
      <c r="G75" s="38"/>
      <c r="I75" s="33"/>
      <c r="J75" s="34"/>
    </row>
    <row r="76" spans="2:10" s="26" customFormat="1" ht="25.5" customHeight="1">
      <c r="B76" s="27" t="s">
        <v>35</v>
      </c>
      <c r="C76" s="41">
        <v>2657323.4</v>
      </c>
      <c r="D76" s="28"/>
      <c r="E76" s="38"/>
      <c r="F76" s="38"/>
      <c r="G76" s="38"/>
      <c r="I76" s="33"/>
      <c r="J76" s="34"/>
    </row>
    <row r="77" spans="2:10" s="26" customFormat="1" ht="25.5" customHeight="1">
      <c r="B77" s="68" t="s">
        <v>46</v>
      </c>
      <c r="C77" s="27"/>
      <c r="D77" s="38">
        <f>SUM(C78:C83)</f>
        <v>590244.95</v>
      </c>
      <c r="E77" s="38">
        <f>E70+D77</f>
        <v>30327882.06</v>
      </c>
      <c r="F77" s="38"/>
      <c r="G77" s="38">
        <v>33118837</v>
      </c>
      <c r="I77" s="33">
        <f>G77-E77</f>
        <v>2790954.9400000013</v>
      </c>
      <c r="J77" s="34">
        <f>SUM(I77/G77)*100</f>
        <v>8.427092231529752</v>
      </c>
    </row>
    <row r="78" spans="2:10" s="26" customFormat="1" ht="25.5" customHeight="1">
      <c r="B78" s="27" t="s">
        <v>30</v>
      </c>
      <c r="C78" s="41">
        <v>2082</v>
      </c>
      <c r="D78" s="28"/>
      <c r="E78" s="38"/>
      <c r="F78" s="38"/>
      <c r="G78" s="38"/>
      <c r="I78" s="33"/>
      <c r="J78" s="34"/>
    </row>
    <row r="79" spans="2:10" s="26" customFormat="1" ht="25.5" customHeight="1">
      <c r="B79" s="27" t="s">
        <v>34</v>
      </c>
      <c r="C79" s="41">
        <v>39749.14</v>
      </c>
      <c r="D79" s="28"/>
      <c r="E79" s="38"/>
      <c r="F79" s="38"/>
      <c r="G79" s="38"/>
      <c r="I79" s="33"/>
      <c r="J79" s="34"/>
    </row>
    <row r="80" spans="2:10" s="26" customFormat="1" ht="25.5" customHeight="1">
      <c r="B80" s="27" t="s">
        <v>31</v>
      </c>
      <c r="C80" s="41">
        <v>7640</v>
      </c>
      <c r="D80" s="28"/>
      <c r="E80" s="38"/>
      <c r="F80" s="38"/>
      <c r="G80" s="38"/>
      <c r="I80" s="33"/>
      <c r="J80" s="34"/>
    </row>
    <row r="81" spans="2:10" s="26" customFormat="1" ht="25.5" customHeight="1">
      <c r="B81" s="27" t="s">
        <v>43</v>
      </c>
      <c r="C81" s="41">
        <v>0</v>
      </c>
      <c r="D81" s="28"/>
      <c r="E81" s="38"/>
      <c r="F81" s="38"/>
      <c r="G81" s="38"/>
      <c r="I81" s="33"/>
      <c r="J81" s="34"/>
    </row>
    <row r="82" spans="2:10" s="26" customFormat="1" ht="25.5" customHeight="1">
      <c r="B82" s="27" t="s">
        <v>32</v>
      </c>
      <c r="C82" s="41">
        <v>355291.41</v>
      </c>
      <c r="D82" s="28"/>
      <c r="E82" s="38"/>
      <c r="F82" s="38"/>
      <c r="G82" s="38"/>
      <c r="I82" s="33"/>
      <c r="J82" s="34"/>
    </row>
    <row r="83" spans="2:10" s="26" customFormat="1" ht="25.5" customHeight="1">
      <c r="B83" s="27" t="s">
        <v>35</v>
      </c>
      <c r="C83" s="41">
        <v>185482.4</v>
      </c>
      <c r="D83" s="28"/>
      <c r="E83" s="38"/>
      <c r="F83" s="38"/>
      <c r="G83" s="38"/>
      <c r="I83" s="33"/>
      <c r="J83" s="34"/>
    </row>
    <row r="84" spans="2:10" s="26" customFormat="1" ht="25.5" customHeight="1">
      <c r="B84" s="68" t="s">
        <v>47</v>
      </c>
      <c r="C84" s="27"/>
      <c r="D84" s="38">
        <f>SUM(C85:C90)</f>
        <v>1349849.67</v>
      </c>
      <c r="E84" s="38">
        <f>E77+D84</f>
        <v>31677731.729999997</v>
      </c>
      <c r="F84" s="38"/>
      <c r="G84" s="38">
        <v>33202782</v>
      </c>
      <c r="I84" s="33">
        <f>G84-E84</f>
        <v>1525050.2700000033</v>
      </c>
      <c r="J84" s="34">
        <f>SUM(I84/G84)*100</f>
        <v>4.593140026639946</v>
      </c>
    </row>
    <row r="85" spans="2:10" s="26" customFormat="1" ht="25.5" customHeight="1">
      <c r="B85" s="27" t="s">
        <v>30</v>
      </c>
      <c r="C85" s="41">
        <v>173540.41</v>
      </c>
      <c r="D85" s="28"/>
      <c r="E85" s="38"/>
      <c r="F85" s="38"/>
      <c r="G85" s="38"/>
      <c r="I85" s="33"/>
      <c r="J85" s="34"/>
    </row>
    <row r="86" spans="2:10" s="26" customFormat="1" ht="25.5" customHeight="1">
      <c r="B86" s="27" t="s">
        <v>34</v>
      </c>
      <c r="C86" s="41">
        <v>280384.2</v>
      </c>
      <c r="D86" s="28"/>
      <c r="E86" s="38"/>
      <c r="F86" s="38"/>
      <c r="G86" s="38"/>
      <c r="I86" s="33"/>
      <c r="J86" s="34"/>
    </row>
    <row r="87" spans="2:10" s="26" customFormat="1" ht="25.5" customHeight="1">
      <c r="B87" s="27" t="s">
        <v>31</v>
      </c>
      <c r="C87" s="41">
        <v>1576</v>
      </c>
      <c r="D87" s="28"/>
      <c r="E87" s="38"/>
      <c r="F87" s="38"/>
      <c r="G87" s="38"/>
      <c r="I87" s="33"/>
      <c r="J87" s="34"/>
    </row>
    <row r="88" spans="2:10" s="26" customFormat="1" ht="25.5" customHeight="1">
      <c r="B88" s="27" t="s">
        <v>43</v>
      </c>
      <c r="C88" s="41">
        <v>0</v>
      </c>
      <c r="D88" s="28"/>
      <c r="E88" s="38"/>
      <c r="F88" s="38"/>
      <c r="G88" s="38"/>
      <c r="I88" s="33"/>
      <c r="J88" s="34"/>
    </row>
    <row r="89" spans="2:10" s="26" customFormat="1" ht="25.5" customHeight="1">
      <c r="B89" s="27" t="s">
        <v>32</v>
      </c>
      <c r="C89" s="41">
        <v>621651.06</v>
      </c>
      <c r="D89" s="28"/>
      <c r="E89" s="38"/>
      <c r="F89" s="38"/>
      <c r="G89" s="38"/>
      <c r="I89" s="33"/>
      <c r="J89" s="34"/>
    </row>
    <row r="90" spans="2:10" s="26" customFormat="1" ht="25.5" customHeight="1">
      <c r="B90" s="27" t="s">
        <v>35</v>
      </c>
      <c r="C90" s="41">
        <v>272698</v>
      </c>
      <c r="D90" s="28"/>
      <c r="E90" s="38"/>
      <c r="F90" s="38"/>
      <c r="G90" s="38"/>
      <c r="I90" s="33"/>
      <c r="J90" s="34"/>
    </row>
    <row r="91" spans="2:10" s="26" customFormat="1" ht="25.5" customHeight="1">
      <c r="B91" s="68" t="s">
        <v>48</v>
      </c>
      <c r="C91" s="27"/>
      <c r="D91" s="38">
        <f>SUM(C92:C97)</f>
        <v>612951.75</v>
      </c>
      <c r="E91" s="38">
        <f>E84+D91</f>
        <v>32290683.479999997</v>
      </c>
      <c r="F91" s="38"/>
      <c r="G91" s="38">
        <v>33286727</v>
      </c>
      <c r="I91" s="33">
        <f>G91-E91</f>
        <v>996043.5200000033</v>
      </c>
      <c r="J91" s="34">
        <f>SUM(I91/G91)*100</f>
        <v>2.992314384048643</v>
      </c>
    </row>
    <row r="92" spans="2:10" s="26" customFormat="1" ht="25.5" customHeight="1">
      <c r="B92" s="27" t="s">
        <v>30</v>
      </c>
      <c r="C92" s="41">
        <v>112151.66</v>
      </c>
      <c r="D92" s="28"/>
      <c r="E92" s="38"/>
      <c r="F92" s="38"/>
      <c r="G92" s="38"/>
      <c r="I92" s="33"/>
      <c r="J92" s="34"/>
    </row>
    <row r="93" spans="2:10" s="26" customFormat="1" ht="25.5" customHeight="1">
      <c r="B93" s="27" t="s">
        <v>34</v>
      </c>
      <c r="C93" s="41">
        <v>302728.98</v>
      </c>
      <c r="D93" s="28"/>
      <c r="E93" s="38"/>
      <c r="F93" s="38"/>
      <c r="G93" s="38"/>
      <c r="I93" s="33"/>
      <c r="J93" s="34"/>
    </row>
    <row r="94" spans="2:10" s="26" customFormat="1" ht="25.5" customHeight="1">
      <c r="B94" s="27" t="s">
        <v>31</v>
      </c>
      <c r="C94" s="41">
        <v>3324</v>
      </c>
      <c r="D94" s="28"/>
      <c r="E94" s="38"/>
      <c r="F94" s="38"/>
      <c r="G94" s="38"/>
      <c r="I94" s="33"/>
      <c r="J94" s="34"/>
    </row>
    <row r="95" spans="2:10" s="26" customFormat="1" ht="25.5" customHeight="1">
      <c r="B95" s="27" t="s">
        <v>43</v>
      </c>
      <c r="C95" s="41">
        <v>0</v>
      </c>
      <c r="D95" s="28"/>
      <c r="E95" s="38"/>
      <c r="F95" s="38"/>
      <c r="G95" s="38"/>
      <c r="I95" s="33"/>
      <c r="J95" s="34"/>
    </row>
    <row r="96" spans="2:10" s="26" customFormat="1" ht="25.5" customHeight="1">
      <c r="B96" s="27" t="s">
        <v>32</v>
      </c>
      <c r="C96" s="41">
        <v>171547.11</v>
      </c>
      <c r="D96" s="28"/>
      <c r="E96" s="38"/>
      <c r="F96" s="38"/>
      <c r="G96" s="38"/>
      <c r="I96" s="33"/>
      <c r="J96" s="34"/>
    </row>
    <row r="97" spans="2:10" s="26" customFormat="1" ht="25.5" customHeight="1">
      <c r="B97" s="27" t="s">
        <v>35</v>
      </c>
      <c r="C97" s="41">
        <v>23200</v>
      </c>
      <c r="D97" s="28"/>
      <c r="E97" s="38"/>
      <c r="F97" s="38"/>
      <c r="G97" s="38"/>
      <c r="I97" s="33"/>
      <c r="J97" s="34"/>
    </row>
    <row r="98" spans="2:10" s="26" customFormat="1" ht="25.5" customHeight="1">
      <c r="B98" s="68" t="s">
        <v>49</v>
      </c>
      <c r="C98" s="27"/>
      <c r="D98" s="38">
        <f>SUM(C99:C104)</f>
        <v>2484929.56</v>
      </c>
      <c r="E98" s="38">
        <f>E91+D98</f>
        <v>34775613.04</v>
      </c>
      <c r="F98" s="38"/>
      <c r="G98" s="38">
        <v>33370670</v>
      </c>
      <c r="I98" s="33">
        <f>G98-E98</f>
        <v>-1404943.039999999</v>
      </c>
      <c r="J98" s="34">
        <f>SUM(I98/G98)*100</f>
        <v>-4.210113372012007</v>
      </c>
    </row>
    <row r="99" spans="2:10" s="26" customFormat="1" ht="25.5" customHeight="1">
      <c r="B99" s="27" t="s">
        <v>30</v>
      </c>
      <c r="C99" s="41">
        <v>38293.92</v>
      </c>
      <c r="D99" s="28"/>
      <c r="E99" s="38"/>
      <c r="F99" s="38"/>
      <c r="G99" s="38"/>
      <c r="I99" s="33"/>
      <c r="J99" s="34"/>
    </row>
    <row r="100" spans="2:10" s="26" customFormat="1" ht="25.5" customHeight="1">
      <c r="B100" s="27" t="s">
        <v>34</v>
      </c>
      <c r="C100" s="41">
        <v>392518.26</v>
      </c>
      <c r="D100" s="28"/>
      <c r="E100" s="38"/>
      <c r="F100" s="38"/>
      <c r="G100" s="38"/>
      <c r="I100" s="33"/>
      <c r="J100" s="34"/>
    </row>
    <row r="101" spans="2:10" s="26" customFormat="1" ht="25.5" customHeight="1">
      <c r="B101" s="27" t="s">
        <v>31</v>
      </c>
      <c r="C101" s="41">
        <v>9636</v>
      </c>
      <c r="D101" s="28"/>
      <c r="E101" s="38"/>
      <c r="F101" s="38"/>
      <c r="G101" s="38"/>
      <c r="I101" s="33"/>
      <c r="J101" s="34"/>
    </row>
    <row r="102" spans="2:10" s="26" customFormat="1" ht="25.5" customHeight="1">
      <c r="B102" s="27" t="s">
        <v>43</v>
      </c>
      <c r="C102" s="41">
        <v>0</v>
      </c>
      <c r="D102" s="28"/>
      <c r="E102" s="38"/>
      <c r="F102" s="38"/>
      <c r="G102" s="38"/>
      <c r="I102" s="33"/>
      <c r="J102" s="34"/>
    </row>
    <row r="103" spans="2:10" s="26" customFormat="1" ht="25.5" customHeight="1">
      <c r="B103" s="27" t="s">
        <v>32</v>
      </c>
      <c r="C103" s="41">
        <v>167596.37</v>
      </c>
      <c r="D103" s="28"/>
      <c r="E103" s="38"/>
      <c r="F103" s="38"/>
      <c r="G103" s="38"/>
      <c r="I103" s="33"/>
      <c r="J103" s="34"/>
    </row>
    <row r="104" spans="2:10" s="26" customFormat="1" ht="25.5" customHeight="1">
      <c r="B104" s="27" t="s">
        <v>35</v>
      </c>
      <c r="C104" s="41">
        <v>1876885.01</v>
      </c>
      <c r="D104" s="28"/>
      <c r="E104" s="38"/>
      <c r="F104" s="38"/>
      <c r="G104" s="38"/>
      <c r="I104" s="33"/>
      <c r="J104" s="34"/>
    </row>
    <row r="108" spans="2:3" ht="21" customHeight="1">
      <c r="B108" s="68" t="s">
        <v>12</v>
      </c>
      <c r="C108" s="175">
        <f>D13</f>
        <v>567557.99</v>
      </c>
    </row>
    <row r="109" spans="2:3" ht="15">
      <c r="B109" s="27" t="s">
        <v>30</v>
      </c>
      <c r="C109" s="41">
        <f>C99+C92+C85+C78+C71+C64+C57+C51+C45+C20+C38</f>
        <v>4357629.97</v>
      </c>
    </row>
    <row r="110" spans="2:3" ht="15">
      <c r="B110" s="27" t="s">
        <v>34</v>
      </c>
      <c r="C110" s="41">
        <f>C100+C93+C86+C79+C72+C65+C58+C52+C46+C21+C39</f>
        <v>1755502.6</v>
      </c>
    </row>
    <row r="111" spans="2:3" ht="15">
      <c r="B111" s="27" t="s">
        <v>31</v>
      </c>
      <c r="C111" s="41">
        <f>C101+C94+C87+C80+C73+C66+C59+C53+C47+C22+C40</f>
        <v>49799.6</v>
      </c>
    </row>
    <row r="112" spans="2:3" ht="15">
      <c r="B112" s="27" t="s">
        <v>43</v>
      </c>
      <c r="C112" s="41">
        <f>C102+C95+C88+C81+C74+C67+C60</f>
        <v>160.5</v>
      </c>
    </row>
    <row r="113" spans="2:3" ht="15">
      <c r="B113" s="27" t="s">
        <v>32</v>
      </c>
      <c r="C113" s="41">
        <f>C103+C96+C89+C82+C75+C68+C61+C54+C48+C23+C41</f>
        <v>8465831.309999999</v>
      </c>
    </row>
    <row r="114" spans="2:4" ht="15">
      <c r="B114" s="27" t="s">
        <v>35</v>
      </c>
      <c r="C114" s="41">
        <f>C104+C97+C90+C83+C76+C69+C62+C55+C49+C24+C42</f>
        <v>19579131.07</v>
      </c>
      <c r="D114" s="174"/>
    </row>
    <row r="116" spans="3:4" ht="15">
      <c r="C116" s="174">
        <f>SUM(C108:C115)</f>
        <v>34775613.04</v>
      </c>
      <c r="D116" s="174"/>
    </row>
  </sheetData>
  <sheetProtection/>
  <mergeCells count="7">
    <mergeCell ref="I10:J10"/>
    <mergeCell ref="D10:E10"/>
    <mergeCell ref="B7:G7"/>
    <mergeCell ref="B3:G3"/>
    <mergeCell ref="B4:G4"/>
    <mergeCell ref="B5:G5"/>
    <mergeCell ref="C9:D9"/>
  </mergeCells>
  <printOptions/>
  <pageMargins left="0.22" right="0.15748031496062992" top="0.72" bottom="0.984251968503937" header="0" footer="0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15" customWidth="1"/>
    <col min="2" max="2" width="25.00390625" style="15" customWidth="1"/>
    <col min="3" max="3" width="17.7109375" style="15" customWidth="1"/>
    <col min="4" max="5" width="13.421875" style="15" customWidth="1"/>
    <col min="6" max="6" width="16.7109375" style="15" customWidth="1"/>
    <col min="7" max="7" width="11.57421875" style="15" customWidth="1"/>
    <col min="8" max="8" width="12.00390625" style="15" customWidth="1"/>
    <col min="9" max="9" width="12.7109375" style="15" customWidth="1"/>
    <col min="10" max="16384" width="11.57421875" style="15" customWidth="1"/>
  </cols>
  <sheetData>
    <row r="2" ht="15.75" thickBot="1"/>
    <row r="3" spans="2:7" ht="18">
      <c r="B3" s="286" t="s">
        <v>25</v>
      </c>
      <c r="C3" s="287"/>
      <c r="D3" s="287"/>
      <c r="E3" s="287"/>
      <c r="F3" s="287"/>
      <c r="G3" s="288"/>
    </row>
    <row r="4" spans="2:7" ht="18">
      <c r="B4" s="282" t="s">
        <v>26</v>
      </c>
      <c r="C4" s="283"/>
      <c r="D4" s="283"/>
      <c r="E4" s="283"/>
      <c r="F4" s="283"/>
      <c r="G4" s="284"/>
    </row>
    <row r="5" spans="2:7" ht="18.75" thickBot="1">
      <c r="B5" s="293" t="s">
        <v>36</v>
      </c>
      <c r="C5" s="294"/>
      <c r="D5" s="294"/>
      <c r="E5" s="294"/>
      <c r="F5" s="294"/>
      <c r="G5" s="295"/>
    </row>
    <row r="7" spans="1:6" ht="18">
      <c r="A7" s="20">
        <v>3601</v>
      </c>
      <c r="B7" s="21" t="s">
        <v>11</v>
      </c>
      <c r="C7" s="22"/>
      <c r="D7" s="22"/>
      <c r="E7" s="22"/>
      <c r="F7" s="22"/>
    </row>
    <row r="8" spans="1:6" ht="15.75" thickBot="1">
      <c r="A8" s="22"/>
      <c r="B8" s="22"/>
      <c r="C8" s="22"/>
      <c r="D8" s="22"/>
      <c r="E8" s="22"/>
      <c r="F8" s="22"/>
    </row>
    <row r="9" spans="1:9" ht="18">
      <c r="A9" s="22"/>
      <c r="B9" s="43"/>
      <c r="C9" s="296" t="s">
        <v>21</v>
      </c>
      <c r="D9" s="296"/>
      <c r="E9" s="44"/>
      <c r="F9" s="44" t="s">
        <v>10</v>
      </c>
      <c r="G9" s="45"/>
      <c r="H9" s="296" t="s">
        <v>23</v>
      </c>
      <c r="I9" s="298"/>
    </row>
    <row r="10" spans="1:9" ht="18">
      <c r="A10" s="24"/>
      <c r="B10" s="46" t="s">
        <v>26</v>
      </c>
      <c r="C10" s="47" t="s">
        <v>17</v>
      </c>
      <c r="D10" s="47" t="s">
        <v>9</v>
      </c>
      <c r="E10" s="47"/>
      <c r="F10" s="47" t="s">
        <v>18</v>
      </c>
      <c r="G10" s="48"/>
      <c r="H10" s="47" t="s">
        <v>24</v>
      </c>
      <c r="I10" s="49" t="s">
        <v>22</v>
      </c>
    </row>
    <row r="11" spans="2:9" ht="15.75" thickBot="1">
      <c r="B11" s="50"/>
      <c r="C11" s="51"/>
      <c r="D11" s="51"/>
      <c r="E11" s="51"/>
      <c r="F11" s="52" t="s">
        <v>9</v>
      </c>
      <c r="G11" s="51"/>
      <c r="H11" s="52"/>
      <c r="I11" s="67"/>
    </row>
    <row r="12" spans="2:9" s="26" customFormat="1" ht="25.5" customHeight="1">
      <c r="B12" s="27" t="s">
        <v>1</v>
      </c>
      <c r="C12" s="28">
        <v>159528</v>
      </c>
      <c r="D12" s="38">
        <f>C12</f>
        <v>159528</v>
      </c>
      <c r="E12" s="38"/>
      <c r="F12" s="38">
        <v>2518968</v>
      </c>
      <c r="H12" s="33">
        <f aca="true" t="shared" si="0" ref="H12:H23">F12-D12</f>
        <v>2359440</v>
      </c>
      <c r="I12" s="34">
        <f aca="true" t="shared" si="1" ref="I12:I23">SUM(H12/F12)*100</f>
        <v>93.66693026668064</v>
      </c>
    </row>
    <row r="13" spans="2:9" s="26" customFormat="1" ht="25.5" customHeight="1">
      <c r="B13" s="27" t="s">
        <v>2</v>
      </c>
      <c r="C13" s="28">
        <v>59311</v>
      </c>
      <c r="D13" s="38">
        <f aca="true" t="shared" si="2" ref="D13:D23">D12+C13</f>
        <v>218839</v>
      </c>
      <c r="E13" s="38"/>
      <c r="F13" s="38">
        <v>3880852</v>
      </c>
      <c r="H13" s="33">
        <f t="shared" si="0"/>
        <v>3662013</v>
      </c>
      <c r="I13" s="34">
        <f t="shared" si="1"/>
        <v>94.36105782956939</v>
      </c>
    </row>
    <row r="14" spans="2:9" s="26" customFormat="1" ht="25.5" customHeight="1">
      <c r="B14" s="27" t="s">
        <v>3</v>
      </c>
      <c r="C14" s="28">
        <v>341081</v>
      </c>
      <c r="D14" s="38">
        <f t="shared" si="2"/>
        <v>559920</v>
      </c>
      <c r="E14" s="38"/>
      <c r="F14" s="38">
        <v>5279748</v>
      </c>
      <c r="H14" s="33">
        <f t="shared" si="0"/>
        <v>4719828</v>
      </c>
      <c r="I14" s="34">
        <f t="shared" si="1"/>
        <v>89.39494839526432</v>
      </c>
    </row>
    <row r="15" spans="2:9" s="26" customFormat="1" ht="25.5" customHeight="1">
      <c r="B15" s="27" t="s">
        <v>4</v>
      </c>
      <c r="C15" s="28">
        <v>469751</v>
      </c>
      <c r="D15" s="38">
        <f t="shared" si="2"/>
        <v>1029671</v>
      </c>
      <c r="E15" s="39"/>
      <c r="F15" s="39">
        <v>6757104</v>
      </c>
      <c r="H15" s="33">
        <f t="shared" si="0"/>
        <v>5727433</v>
      </c>
      <c r="I15" s="34">
        <f t="shared" si="1"/>
        <v>84.7616523291635</v>
      </c>
    </row>
    <row r="16" spans="2:9" s="26" customFormat="1" ht="25.5" customHeight="1">
      <c r="B16" s="27" t="s">
        <v>5</v>
      </c>
      <c r="C16" s="28">
        <v>300748</v>
      </c>
      <c r="D16" s="38">
        <f t="shared" si="2"/>
        <v>1330419</v>
      </c>
      <c r="F16" s="39">
        <v>8179075</v>
      </c>
      <c r="H16" s="33">
        <f t="shared" si="0"/>
        <v>6848656</v>
      </c>
      <c r="I16" s="34">
        <f t="shared" si="1"/>
        <v>83.73386966130033</v>
      </c>
    </row>
    <row r="17" spans="2:9" s="26" customFormat="1" ht="25.5" customHeight="1">
      <c r="B17" s="27" t="s">
        <v>6</v>
      </c>
      <c r="C17" s="28">
        <v>137556</v>
      </c>
      <c r="D17" s="38">
        <f t="shared" si="2"/>
        <v>1467975</v>
      </c>
      <c r="F17" s="39">
        <v>3444492</v>
      </c>
      <c r="G17" s="40" t="s">
        <v>27</v>
      </c>
      <c r="H17" s="33">
        <f t="shared" si="0"/>
        <v>1976517</v>
      </c>
      <c r="I17" s="34">
        <f t="shared" si="1"/>
        <v>57.38195937165771</v>
      </c>
    </row>
    <row r="18" spans="2:9" s="26" customFormat="1" ht="25.5" customHeight="1">
      <c r="B18" s="26" t="s">
        <v>7</v>
      </c>
      <c r="C18" s="28">
        <v>182155</v>
      </c>
      <c r="D18" s="38">
        <f t="shared" si="2"/>
        <v>1650130</v>
      </c>
      <c r="F18" s="39">
        <v>4018574</v>
      </c>
      <c r="H18" s="33">
        <f t="shared" si="0"/>
        <v>2368444</v>
      </c>
      <c r="I18" s="34">
        <f t="shared" si="1"/>
        <v>58.937424071324806</v>
      </c>
    </row>
    <row r="19" spans="2:9" ht="24.75" customHeight="1">
      <c r="B19" s="15" t="s">
        <v>8</v>
      </c>
      <c r="C19" s="28">
        <v>453938</v>
      </c>
      <c r="D19" s="38">
        <f t="shared" si="2"/>
        <v>2104068</v>
      </c>
      <c r="F19" s="39">
        <v>4592656</v>
      </c>
      <c r="H19" s="33">
        <f t="shared" si="0"/>
        <v>2488588</v>
      </c>
      <c r="I19" s="34">
        <f t="shared" si="1"/>
        <v>54.186248654373415</v>
      </c>
    </row>
    <row r="20" spans="2:9" ht="24.75" customHeight="1">
      <c r="B20" s="15" t="s">
        <v>19</v>
      </c>
      <c r="C20" s="28">
        <v>1147658</v>
      </c>
      <c r="D20" s="38">
        <f t="shared" si="2"/>
        <v>3251726</v>
      </c>
      <c r="F20" s="39">
        <v>5166738</v>
      </c>
      <c r="H20" s="33">
        <f t="shared" si="0"/>
        <v>1915012</v>
      </c>
      <c r="I20" s="34">
        <f t="shared" si="1"/>
        <v>37.06423666150674</v>
      </c>
    </row>
    <row r="21" spans="2:9" ht="24.75" customHeight="1">
      <c r="B21" s="15" t="s">
        <v>13</v>
      </c>
      <c r="C21" s="28">
        <v>1758576</v>
      </c>
      <c r="D21" s="38">
        <f t="shared" si="2"/>
        <v>5010302</v>
      </c>
      <c r="F21" s="39">
        <v>20138936</v>
      </c>
      <c r="H21" s="33">
        <f t="shared" si="0"/>
        <v>15128634</v>
      </c>
      <c r="I21" s="34">
        <f t="shared" si="1"/>
        <v>75.12131723344272</v>
      </c>
    </row>
    <row r="22" spans="2:9" ht="24.75" customHeight="1">
      <c r="B22" s="15" t="s">
        <v>14</v>
      </c>
      <c r="C22" s="28">
        <v>1461089</v>
      </c>
      <c r="D22" s="38">
        <f t="shared" si="2"/>
        <v>6471391</v>
      </c>
      <c r="F22" s="39">
        <v>20713018</v>
      </c>
      <c r="H22" s="33">
        <f t="shared" si="0"/>
        <v>14241627</v>
      </c>
      <c r="I22" s="34">
        <f t="shared" si="1"/>
        <v>68.75688999063294</v>
      </c>
    </row>
    <row r="23" spans="2:9" ht="24.75" customHeight="1" thickBot="1">
      <c r="B23" s="15" t="s">
        <v>15</v>
      </c>
      <c r="C23" s="28">
        <v>3597222.34</v>
      </c>
      <c r="D23" s="38">
        <f t="shared" si="2"/>
        <v>10068613.34</v>
      </c>
      <c r="F23" s="39">
        <v>21287096</v>
      </c>
      <c r="H23" s="33">
        <f t="shared" si="0"/>
        <v>11218482.66</v>
      </c>
      <c r="I23" s="34">
        <f t="shared" si="1"/>
        <v>52.70085999518206</v>
      </c>
    </row>
    <row r="24" spans="2:9" s="26" customFormat="1" ht="25.5" customHeight="1" thickBot="1">
      <c r="B24" s="54" t="s">
        <v>12</v>
      </c>
      <c r="C24" s="55">
        <f>SUM(C12:C23)</f>
        <v>10068613.34</v>
      </c>
      <c r="D24" s="38"/>
      <c r="E24" s="39"/>
      <c r="F24" s="39"/>
      <c r="H24" s="33"/>
      <c r="I24" s="34"/>
    </row>
  </sheetData>
  <sheetProtection/>
  <mergeCells count="5">
    <mergeCell ref="B3:G3"/>
    <mergeCell ref="B5:G5"/>
    <mergeCell ref="C9:D9"/>
    <mergeCell ref="B4:G4"/>
    <mergeCell ref="H9:I9"/>
  </mergeCells>
  <printOptions/>
  <pageMargins left="0.42" right="0.16" top="1" bottom="1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11.57421875" style="15" customWidth="1"/>
    <col min="2" max="2" width="25.00390625" style="15" customWidth="1"/>
    <col min="3" max="3" width="17.7109375" style="15" customWidth="1"/>
    <col min="4" max="5" width="13.421875" style="15" customWidth="1"/>
    <col min="6" max="6" width="15.28125" style="15" customWidth="1"/>
    <col min="7" max="7" width="11.57421875" style="15" customWidth="1"/>
    <col min="8" max="8" width="12.00390625" style="15" customWidth="1"/>
    <col min="9" max="9" width="12.7109375" style="15" customWidth="1"/>
    <col min="10" max="16384" width="11.57421875" style="15" customWidth="1"/>
  </cols>
  <sheetData>
    <row r="1" ht="15.75" thickBot="1"/>
    <row r="2" spans="2:7" ht="18">
      <c r="B2" s="286" t="s">
        <v>25</v>
      </c>
      <c r="C2" s="287"/>
      <c r="D2" s="287"/>
      <c r="E2" s="287"/>
      <c r="F2" s="287"/>
      <c r="G2" s="288"/>
    </row>
    <row r="3" spans="2:7" ht="18">
      <c r="B3" s="282" t="s">
        <v>20</v>
      </c>
      <c r="C3" s="283"/>
      <c r="D3" s="283"/>
      <c r="E3" s="283"/>
      <c r="F3" s="283"/>
      <c r="G3" s="284"/>
    </row>
    <row r="4" spans="2:7" ht="18.75" thickBot="1">
      <c r="B4" s="293" t="s">
        <v>36</v>
      </c>
      <c r="C4" s="294"/>
      <c r="D4" s="294"/>
      <c r="E4" s="294"/>
      <c r="F4" s="294"/>
      <c r="G4" s="295"/>
    </row>
    <row r="5" spans="3:6" ht="18">
      <c r="C5" s="16"/>
      <c r="D5" s="17"/>
      <c r="E5" s="17"/>
      <c r="F5" s="17"/>
    </row>
    <row r="6" spans="1:6" ht="18">
      <c r="A6" s="20">
        <v>3601</v>
      </c>
      <c r="B6" s="21" t="s">
        <v>11</v>
      </c>
      <c r="C6" s="22"/>
      <c r="D6" s="22"/>
      <c r="E6" s="22"/>
      <c r="F6" s="22"/>
    </row>
    <row r="7" spans="1:6" ht="15.75" thickBot="1">
      <c r="A7" s="22"/>
      <c r="B7" s="22"/>
      <c r="C7" s="22"/>
      <c r="D7" s="22"/>
      <c r="E7" s="22"/>
      <c r="F7" s="22"/>
    </row>
    <row r="8" spans="1:9" ht="18">
      <c r="A8" s="22"/>
      <c r="B8" s="43"/>
      <c r="C8" s="296" t="s">
        <v>21</v>
      </c>
      <c r="D8" s="296"/>
      <c r="E8" s="44"/>
      <c r="F8" s="44" t="s">
        <v>10</v>
      </c>
      <c r="G8" s="45"/>
      <c r="H8" s="296" t="s">
        <v>23</v>
      </c>
      <c r="I8" s="298"/>
    </row>
    <row r="9" spans="1:9" ht="18">
      <c r="A9" s="24"/>
      <c r="B9" s="46" t="s">
        <v>20</v>
      </c>
      <c r="C9" s="47" t="s">
        <v>17</v>
      </c>
      <c r="D9" s="47" t="s">
        <v>9</v>
      </c>
      <c r="E9" s="47"/>
      <c r="F9" s="47" t="s">
        <v>18</v>
      </c>
      <c r="G9" s="48"/>
      <c r="H9" s="47" t="s">
        <v>24</v>
      </c>
      <c r="I9" s="49" t="s">
        <v>22</v>
      </c>
    </row>
    <row r="10" spans="2:9" ht="15.75" thickBot="1">
      <c r="B10" s="50"/>
      <c r="C10" s="51"/>
      <c r="D10" s="51"/>
      <c r="E10" s="51"/>
      <c r="F10" s="52" t="s">
        <v>9</v>
      </c>
      <c r="G10" s="51"/>
      <c r="H10" s="52"/>
      <c r="I10" s="53"/>
    </row>
    <row r="11" spans="2:9" s="26" customFormat="1" ht="25.5" customHeight="1">
      <c r="B11" s="27" t="s">
        <v>1</v>
      </c>
      <c r="C11" s="28">
        <v>107486</v>
      </c>
      <c r="D11" s="29">
        <f>C11</f>
        <v>107486</v>
      </c>
      <c r="E11" s="29"/>
      <c r="F11" s="29">
        <v>740748</v>
      </c>
      <c r="H11" s="33">
        <f>F11-D11</f>
        <v>633262</v>
      </c>
      <c r="I11" s="34">
        <f>SUM(H11/F11)*100</f>
        <v>85.48953220258441</v>
      </c>
    </row>
    <row r="12" spans="2:9" s="26" customFormat="1" ht="25.5" customHeight="1">
      <c r="B12" s="27" t="s">
        <v>2</v>
      </c>
      <c r="C12" s="28">
        <v>98184</v>
      </c>
      <c r="D12" s="29">
        <f aca="true" t="shared" si="0" ref="D12:D30">D11+C12</f>
        <v>205670</v>
      </c>
      <c r="E12" s="29"/>
      <c r="F12" s="29">
        <f>F11+740748</f>
        <v>1481496</v>
      </c>
      <c r="H12" s="33">
        <f>F12-D12</f>
        <v>1275826</v>
      </c>
      <c r="I12" s="34">
        <f>SUM(H12/F12)*100</f>
        <v>86.11741104937171</v>
      </c>
    </row>
    <row r="13" spans="2:9" s="26" customFormat="1" ht="25.5" customHeight="1">
      <c r="B13" s="27" t="s">
        <v>3</v>
      </c>
      <c r="C13" s="28">
        <v>875617</v>
      </c>
      <c r="D13" s="29">
        <f t="shared" si="0"/>
        <v>1081287</v>
      </c>
      <c r="E13" s="29"/>
      <c r="F13" s="29">
        <f>F12+740748</f>
        <v>2222244</v>
      </c>
      <c r="H13" s="33">
        <f>F13-D13</f>
        <v>1140957</v>
      </c>
      <c r="I13" s="34">
        <f>SUM(H13/F13)*100</f>
        <v>51.34256184289394</v>
      </c>
    </row>
    <row r="14" spans="2:9" s="26" customFormat="1" ht="25.5" customHeight="1">
      <c r="B14" s="27" t="s">
        <v>4</v>
      </c>
      <c r="C14" s="28">
        <v>341487.01</v>
      </c>
      <c r="D14" s="29">
        <f t="shared" si="0"/>
        <v>1422774.01</v>
      </c>
      <c r="E14" s="30"/>
      <c r="F14" s="30">
        <f>F13+740748</f>
        <v>2962992</v>
      </c>
      <c r="H14" s="33">
        <f>F14-D14</f>
        <v>1540217.99</v>
      </c>
      <c r="I14" s="34">
        <f>SUM(H14/F14)*100</f>
        <v>51.98184774039214</v>
      </c>
    </row>
    <row r="15" spans="2:9" s="26" customFormat="1" ht="25.5" customHeight="1" hidden="1">
      <c r="B15" s="27" t="s">
        <v>5</v>
      </c>
      <c r="C15" s="28"/>
      <c r="D15" s="29">
        <f t="shared" si="0"/>
        <v>1422774.01</v>
      </c>
      <c r="F15" s="30"/>
      <c r="H15" s="33">
        <f aca="true" t="shared" si="1" ref="H15:H25">F15-D15</f>
        <v>-1422774.01</v>
      </c>
      <c r="I15" s="34" t="e">
        <f aca="true" t="shared" si="2" ref="I15:I25">SUM(H15/F15)*100</f>
        <v>#DIV/0!</v>
      </c>
    </row>
    <row r="16" spans="2:9" s="26" customFormat="1" ht="25.5" customHeight="1" hidden="1">
      <c r="B16" s="27" t="s">
        <v>6</v>
      </c>
      <c r="C16" s="28"/>
      <c r="D16" s="29">
        <f t="shared" si="0"/>
        <v>1422774.01</v>
      </c>
      <c r="F16" s="30"/>
      <c r="H16" s="33">
        <f t="shared" si="1"/>
        <v>-1422774.01</v>
      </c>
      <c r="I16" s="34" t="e">
        <f t="shared" si="2"/>
        <v>#DIV/0!</v>
      </c>
    </row>
    <row r="17" spans="2:9" s="26" customFormat="1" ht="25.5" customHeight="1" hidden="1">
      <c r="B17" s="26" t="s">
        <v>7</v>
      </c>
      <c r="C17" s="28"/>
      <c r="D17" s="29">
        <f t="shared" si="0"/>
        <v>1422774.01</v>
      </c>
      <c r="F17" s="30"/>
      <c r="H17" s="33">
        <f t="shared" si="1"/>
        <v>-1422774.01</v>
      </c>
      <c r="I17" s="34" t="e">
        <f t="shared" si="2"/>
        <v>#DIV/0!</v>
      </c>
    </row>
    <row r="18" spans="2:9" ht="21" customHeight="1" hidden="1">
      <c r="B18" s="15" t="s">
        <v>8</v>
      </c>
      <c r="C18" s="28"/>
      <c r="D18" s="29">
        <f t="shared" si="0"/>
        <v>1422774.01</v>
      </c>
      <c r="F18" s="30"/>
      <c r="H18" s="33">
        <f t="shared" si="1"/>
        <v>-1422774.01</v>
      </c>
      <c r="I18" s="34" t="e">
        <f t="shared" si="2"/>
        <v>#DIV/0!</v>
      </c>
    </row>
    <row r="19" spans="2:9" ht="21" customHeight="1" hidden="1">
      <c r="B19" s="15" t="s">
        <v>19</v>
      </c>
      <c r="C19" s="28"/>
      <c r="D19" s="29">
        <f t="shared" si="0"/>
        <v>1422774.01</v>
      </c>
      <c r="F19" s="30"/>
      <c r="H19" s="33">
        <f t="shared" si="1"/>
        <v>-1422774.01</v>
      </c>
      <c r="I19" s="34" t="e">
        <f t="shared" si="2"/>
        <v>#DIV/0!</v>
      </c>
    </row>
    <row r="20" spans="2:9" ht="21" customHeight="1" hidden="1">
      <c r="B20" s="15" t="s">
        <v>13</v>
      </c>
      <c r="C20" s="28"/>
      <c r="D20" s="29">
        <f t="shared" si="0"/>
        <v>1422774.01</v>
      </c>
      <c r="F20" s="30"/>
      <c r="H20" s="33">
        <f t="shared" si="1"/>
        <v>-1422774.01</v>
      </c>
      <c r="I20" s="34" t="e">
        <f t="shared" si="2"/>
        <v>#DIV/0!</v>
      </c>
    </row>
    <row r="21" spans="2:9" ht="18" hidden="1">
      <c r="B21" s="15" t="s">
        <v>14</v>
      </c>
      <c r="C21" s="28"/>
      <c r="D21" s="29">
        <f t="shared" si="0"/>
        <v>1422774.01</v>
      </c>
      <c r="F21" s="30"/>
      <c r="H21" s="33">
        <f t="shared" si="1"/>
        <v>-1422774.01</v>
      </c>
      <c r="I21" s="34" t="e">
        <f t="shared" si="2"/>
        <v>#DIV/0!</v>
      </c>
    </row>
    <row r="22" spans="2:9" ht="18" hidden="1">
      <c r="B22" s="15" t="s">
        <v>15</v>
      </c>
      <c r="C22" s="28"/>
      <c r="D22" s="29">
        <f t="shared" si="0"/>
        <v>1422774.01</v>
      </c>
      <c r="F22" s="30"/>
      <c r="H22" s="33">
        <f t="shared" si="1"/>
        <v>-1422774.01</v>
      </c>
      <c r="I22" s="34" t="e">
        <f t="shared" si="2"/>
        <v>#DIV/0!</v>
      </c>
    </row>
    <row r="23" spans="2:9" s="26" customFormat="1" ht="25.5" customHeight="1">
      <c r="B23" s="27" t="s">
        <v>5</v>
      </c>
      <c r="C23" s="28">
        <v>1236829</v>
      </c>
      <c r="D23" s="29">
        <f t="shared" si="0"/>
        <v>2659603.01</v>
      </c>
      <c r="E23" s="30"/>
      <c r="F23" s="30">
        <v>3703740</v>
      </c>
      <c r="H23" s="33">
        <f t="shared" si="1"/>
        <v>1044136.9900000002</v>
      </c>
      <c r="I23" s="34">
        <f t="shared" si="2"/>
        <v>28.191422454059957</v>
      </c>
    </row>
    <row r="24" spans="2:9" s="26" customFormat="1" ht="25.5" customHeight="1">
      <c r="B24" s="27" t="s">
        <v>6</v>
      </c>
      <c r="C24" s="28">
        <v>273246</v>
      </c>
      <c r="D24" s="29">
        <f t="shared" si="0"/>
        <v>2932849.01</v>
      </c>
      <c r="E24" s="30"/>
      <c r="F24" s="30">
        <v>4444488</v>
      </c>
      <c r="H24" s="33">
        <f t="shared" si="1"/>
        <v>1511638.9900000002</v>
      </c>
      <c r="I24" s="34">
        <f t="shared" si="2"/>
        <v>34.01154396186918</v>
      </c>
    </row>
    <row r="25" spans="2:9" s="26" customFormat="1" ht="25.5" customHeight="1">
      <c r="B25" s="27" t="s">
        <v>7</v>
      </c>
      <c r="C25" s="28">
        <v>285194</v>
      </c>
      <c r="D25" s="29">
        <f t="shared" si="0"/>
        <v>3218043.01</v>
      </c>
      <c r="E25" s="30"/>
      <c r="F25" s="30">
        <v>5185236</v>
      </c>
      <c r="H25" s="33">
        <f t="shared" si="1"/>
        <v>1967192.9900000002</v>
      </c>
      <c r="I25" s="34">
        <f t="shared" si="2"/>
        <v>37.938350154168496</v>
      </c>
    </row>
    <row r="26" spans="2:9" s="26" customFormat="1" ht="25.5" customHeight="1">
      <c r="B26" s="27" t="s">
        <v>8</v>
      </c>
      <c r="C26" s="28">
        <v>324367</v>
      </c>
      <c r="D26" s="29">
        <f t="shared" si="0"/>
        <v>3542410.01</v>
      </c>
      <c r="E26" s="30"/>
      <c r="F26" s="30">
        <v>5925984</v>
      </c>
      <c r="H26" s="33">
        <f>F26-D26</f>
        <v>2383573.99</v>
      </c>
      <c r="I26" s="34">
        <f>SUM(H26/F26)*100</f>
        <v>40.222416901564365</v>
      </c>
    </row>
    <row r="27" spans="2:9" s="26" customFormat="1" ht="25.5" customHeight="1">
      <c r="B27" s="27" t="s">
        <v>19</v>
      </c>
      <c r="C27" s="28">
        <v>196164</v>
      </c>
      <c r="D27" s="29">
        <f t="shared" si="0"/>
        <v>3738574.01</v>
      </c>
      <c r="E27" s="30"/>
      <c r="F27" s="30">
        <v>6666732</v>
      </c>
      <c r="H27" s="33">
        <f>F27-D27</f>
        <v>2928157.99</v>
      </c>
      <c r="I27" s="34">
        <f>SUM(H27/F27)*100</f>
        <v>43.92193941499374</v>
      </c>
    </row>
    <row r="28" spans="2:9" s="26" customFormat="1" ht="25.5" customHeight="1">
      <c r="B28" s="27" t="s">
        <v>13</v>
      </c>
      <c r="C28" s="28">
        <v>81865</v>
      </c>
      <c r="D28" s="29">
        <f t="shared" si="0"/>
        <v>3820439.01</v>
      </c>
      <c r="E28" s="30"/>
      <c r="F28" s="30">
        <v>7407480</v>
      </c>
      <c r="H28" s="33">
        <f>F28-D28</f>
        <v>3587040.99</v>
      </c>
      <c r="I28" s="34">
        <f>SUM(H28/F28)*100</f>
        <v>48.42457880412772</v>
      </c>
    </row>
    <row r="29" spans="2:9" s="26" customFormat="1" ht="25.5" customHeight="1">
      <c r="B29" s="27" t="s">
        <v>14</v>
      </c>
      <c r="C29" s="28">
        <v>486123</v>
      </c>
      <c r="D29" s="29">
        <f t="shared" si="0"/>
        <v>4306562.01</v>
      </c>
      <c r="E29" s="30"/>
      <c r="F29" s="30">
        <v>8148228</v>
      </c>
      <c r="H29" s="33">
        <f>F29-D29</f>
        <v>3841665.99</v>
      </c>
      <c r="I29" s="34">
        <f>SUM(H29/F29)*100</f>
        <v>47.14725692506396</v>
      </c>
    </row>
    <row r="30" spans="2:9" s="26" customFormat="1" ht="25.5" customHeight="1" thickBot="1">
      <c r="B30" s="27" t="s">
        <v>15</v>
      </c>
      <c r="C30" s="28">
        <v>640610</v>
      </c>
      <c r="D30" s="29">
        <f t="shared" si="0"/>
        <v>4947172.01</v>
      </c>
      <c r="E30" s="30"/>
      <c r="F30" s="30">
        <v>8888980</v>
      </c>
      <c r="H30" s="33">
        <f>F30-D30</f>
        <v>3941807.99</v>
      </c>
      <c r="I30" s="34">
        <f>SUM(H30/F30)*100</f>
        <v>44.34488535242514</v>
      </c>
    </row>
    <row r="31" spans="2:9" s="26" customFormat="1" ht="25.5" customHeight="1" thickBot="1">
      <c r="B31" s="54" t="s">
        <v>12</v>
      </c>
      <c r="C31" s="55">
        <f>SUM(C11:C30)</f>
        <v>4947172.01</v>
      </c>
      <c r="D31" s="29"/>
      <c r="E31" s="30"/>
      <c r="F31" s="30"/>
      <c r="H31" s="33"/>
      <c r="I31" s="34"/>
    </row>
  </sheetData>
  <sheetProtection/>
  <mergeCells count="5">
    <mergeCell ref="C8:D8"/>
    <mergeCell ref="B2:G2"/>
    <mergeCell ref="B3:G3"/>
    <mergeCell ref="B4:G4"/>
    <mergeCell ref="H8:I8"/>
  </mergeCells>
  <printOptions/>
  <pageMargins left="0.42" right="0.16" top="1" bottom="1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H11" sqref="H11:I11"/>
    </sheetView>
  </sheetViews>
  <sheetFormatPr defaultColWidth="11.57421875" defaultRowHeight="12.75"/>
  <cols>
    <col min="1" max="1" width="11.57421875" style="15" customWidth="1"/>
    <col min="2" max="2" width="25.00390625" style="15" customWidth="1"/>
    <col min="3" max="3" width="17.7109375" style="15" customWidth="1"/>
    <col min="4" max="5" width="13.421875" style="15" customWidth="1"/>
    <col min="6" max="6" width="15.28125" style="15" customWidth="1"/>
    <col min="7" max="7" width="8.8515625" style="15" customWidth="1"/>
    <col min="8" max="8" width="15.57421875" style="15" customWidth="1"/>
    <col min="9" max="9" width="17.57421875" style="15" customWidth="1"/>
    <col min="10" max="16384" width="11.57421875" style="15" customWidth="1"/>
  </cols>
  <sheetData>
    <row r="1" ht="15.75" thickBot="1"/>
    <row r="2" spans="2:7" ht="18">
      <c r="B2" s="286" t="s">
        <v>25</v>
      </c>
      <c r="C2" s="287"/>
      <c r="D2" s="287"/>
      <c r="E2" s="287"/>
      <c r="F2" s="287"/>
      <c r="G2" s="288"/>
    </row>
    <row r="3" spans="2:7" ht="18">
      <c r="B3" s="282" t="s">
        <v>16</v>
      </c>
      <c r="C3" s="283"/>
      <c r="D3" s="283"/>
      <c r="E3" s="283"/>
      <c r="F3" s="283"/>
      <c r="G3" s="284"/>
    </row>
    <row r="4" spans="2:7" ht="18.75" thickBot="1">
      <c r="B4" s="293" t="s">
        <v>36</v>
      </c>
      <c r="C4" s="294"/>
      <c r="D4" s="294"/>
      <c r="E4" s="294"/>
      <c r="F4" s="294"/>
      <c r="G4" s="295"/>
    </row>
    <row r="6" spans="1:6" ht="18">
      <c r="A6" s="20">
        <v>3601</v>
      </c>
      <c r="B6" s="21" t="s">
        <v>11</v>
      </c>
      <c r="C6" s="22"/>
      <c r="D6" s="22"/>
      <c r="E6" s="22"/>
      <c r="F6" s="22"/>
    </row>
    <row r="7" spans="1:6" ht="15.75" thickBot="1">
      <c r="A7" s="22"/>
      <c r="B7" s="22"/>
      <c r="C7" s="22"/>
      <c r="D7" s="22"/>
      <c r="E7" s="22"/>
      <c r="F7" s="22"/>
    </row>
    <row r="8" spans="1:9" ht="18">
      <c r="A8" s="22"/>
      <c r="B8" s="43"/>
      <c r="C8" s="296" t="s">
        <v>21</v>
      </c>
      <c r="D8" s="296"/>
      <c r="E8" s="44"/>
      <c r="F8" s="44" t="s">
        <v>10</v>
      </c>
      <c r="G8" s="45"/>
      <c r="H8" s="296" t="s">
        <v>23</v>
      </c>
      <c r="I8" s="298"/>
    </row>
    <row r="9" spans="1:9" ht="18">
      <c r="A9" s="24"/>
      <c r="B9" s="46" t="s">
        <v>16</v>
      </c>
      <c r="C9" s="47" t="s">
        <v>17</v>
      </c>
      <c r="D9" s="47" t="s">
        <v>9</v>
      </c>
      <c r="E9" s="47"/>
      <c r="F9" s="47" t="s">
        <v>18</v>
      </c>
      <c r="G9" s="48"/>
      <c r="H9" s="47" t="s">
        <v>24</v>
      </c>
      <c r="I9" s="49" t="s">
        <v>22</v>
      </c>
    </row>
    <row r="10" spans="2:9" ht="15.75" thickBot="1">
      <c r="B10" s="50"/>
      <c r="C10" s="51"/>
      <c r="D10" s="51"/>
      <c r="E10" s="51"/>
      <c r="F10" s="52" t="s">
        <v>9</v>
      </c>
      <c r="G10" s="51"/>
      <c r="H10" s="52"/>
      <c r="I10" s="53"/>
    </row>
    <row r="11" spans="2:9" s="26" customFormat="1" ht="25.5" customHeight="1">
      <c r="B11" s="27" t="s">
        <v>1</v>
      </c>
      <c r="C11" s="28">
        <v>1546369</v>
      </c>
      <c r="D11" s="29">
        <f>C11</f>
        <v>1546369</v>
      </c>
      <c r="E11" s="29"/>
      <c r="F11" s="29">
        <v>3154775</v>
      </c>
      <c r="H11" s="33">
        <f>F11-D11</f>
        <v>1608406</v>
      </c>
      <c r="I11" s="34">
        <f>SUM(H11/F11)*100</f>
        <v>50.98322384322178</v>
      </c>
    </row>
    <row r="12" spans="2:9" s="26" customFormat="1" ht="25.5" customHeight="1">
      <c r="B12" s="27" t="s">
        <v>2</v>
      </c>
      <c r="C12" s="28">
        <v>1290445</v>
      </c>
      <c r="D12" s="29">
        <f aca="true" t="shared" si="0" ref="D12:D20">D11+C12</f>
        <v>2836814</v>
      </c>
      <c r="E12" s="29"/>
      <c r="F12" s="29">
        <v>5324356</v>
      </c>
      <c r="H12" s="33">
        <f aca="true" t="shared" si="1" ref="H12:H22">F12-D12</f>
        <v>2487542</v>
      </c>
      <c r="I12" s="34">
        <f aca="true" t="shared" si="2" ref="I12:I22">SUM(H12/F12)*100</f>
        <v>46.720054030947594</v>
      </c>
    </row>
    <row r="13" spans="2:9" s="26" customFormat="1" ht="25.5" customHeight="1">
      <c r="B13" s="27" t="s">
        <v>3</v>
      </c>
      <c r="C13" s="28">
        <v>3449256</v>
      </c>
      <c r="D13" s="29">
        <f t="shared" si="0"/>
        <v>6286070</v>
      </c>
      <c r="E13" s="29"/>
      <c r="F13" s="29">
        <v>6050556</v>
      </c>
      <c r="H13" s="33">
        <f t="shared" si="1"/>
        <v>-235514</v>
      </c>
      <c r="I13" s="34">
        <f t="shared" si="2"/>
        <v>-3.8924356703747556</v>
      </c>
    </row>
    <row r="14" spans="2:9" s="26" customFormat="1" ht="25.5" customHeight="1">
      <c r="B14" s="27" t="s">
        <v>4</v>
      </c>
      <c r="C14" s="28">
        <v>650316</v>
      </c>
      <c r="D14" s="29">
        <f t="shared" si="0"/>
        <v>6936386</v>
      </c>
      <c r="E14" s="30"/>
      <c r="F14" s="30">
        <v>9149395</v>
      </c>
      <c r="H14" s="33">
        <f t="shared" si="1"/>
        <v>2213009</v>
      </c>
      <c r="I14" s="34">
        <f t="shared" si="2"/>
        <v>24.1874899925077</v>
      </c>
    </row>
    <row r="15" spans="2:9" s="26" customFormat="1" ht="25.5" customHeight="1">
      <c r="B15" s="27" t="s">
        <v>5</v>
      </c>
      <c r="C15" s="28">
        <v>1315207</v>
      </c>
      <c r="D15" s="29">
        <f t="shared" si="0"/>
        <v>8251593</v>
      </c>
      <c r="F15" s="30">
        <v>14466736</v>
      </c>
      <c r="H15" s="33">
        <f t="shared" si="1"/>
        <v>6215143</v>
      </c>
      <c r="I15" s="34">
        <f t="shared" si="2"/>
        <v>42.961612073379925</v>
      </c>
    </row>
    <row r="16" spans="2:9" s="26" customFormat="1" ht="25.5" customHeight="1">
      <c r="B16" s="27" t="s">
        <v>6</v>
      </c>
      <c r="C16" s="28">
        <v>5092864</v>
      </c>
      <c r="D16" s="29">
        <f t="shared" si="0"/>
        <v>13344457</v>
      </c>
      <c r="F16" s="30">
        <v>22813329</v>
      </c>
      <c r="H16" s="33">
        <f t="shared" si="1"/>
        <v>9468872</v>
      </c>
      <c r="I16" s="34">
        <f t="shared" si="2"/>
        <v>41.50587579743403</v>
      </c>
    </row>
    <row r="17" spans="2:9" s="26" customFormat="1" ht="25.5" customHeight="1">
      <c r="B17" s="26" t="s">
        <v>7</v>
      </c>
      <c r="C17" s="28">
        <v>5613009</v>
      </c>
      <c r="D17" s="29">
        <f t="shared" si="0"/>
        <v>18957466</v>
      </c>
      <c r="F17" s="30">
        <v>29126844</v>
      </c>
      <c r="H17" s="33">
        <f t="shared" si="1"/>
        <v>10169378</v>
      </c>
      <c r="I17" s="34">
        <f t="shared" si="2"/>
        <v>34.91410878569611</v>
      </c>
    </row>
    <row r="18" spans="2:9" s="26" customFormat="1" ht="25.5" customHeight="1">
      <c r="B18" s="26" t="s">
        <v>8</v>
      </c>
      <c r="C18" s="28">
        <v>109904</v>
      </c>
      <c r="D18" s="29">
        <f t="shared" si="0"/>
        <v>19067370</v>
      </c>
      <c r="F18" s="30">
        <v>30809320</v>
      </c>
      <c r="H18" s="33">
        <f t="shared" si="1"/>
        <v>11741950</v>
      </c>
      <c r="I18" s="34">
        <f t="shared" si="2"/>
        <v>38.11168178979607</v>
      </c>
    </row>
    <row r="19" spans="2:9" s="26" customFormat="1" ht="25.5" customHeight="1">
      <c r="B19" s="26" t="s">
        <v>19</v>
      </c>
      <c r="C19" s="28">
        <v>220566</v>
      </c>
      <c r="D19" s="29">
        <f t="shared" si="0"/>
        <v>19287936</v>
      </c>
      <c r="F19" s="30">
        <v>31515708</v>
      </c>
      <c r="H19" s="33">
        <f t="shared" si="1"/>
        <v>12227772</v>
      </c>
      <c r="I19" s="34">
        <f t="shared" si="2"/>
        <v>38.798976053465154</v>
      </c>
    </row>
    <row r="20" spans="2:9" s="26" customFormat="1" ht="25.5" customHeight="1">
      <c r="B20" s="26" t="s">
        <v>13</v>
      </c>
      <c r="C20" s="28">
        <v>181904</v>
      </c>
      <c r="D20" s="29">
        <f t="shared" si="0"/>
        <v>19469840</v>
      </c>
      <c r="F20" s="30">
        <v>31922096</v>
      </c>
      <c r="H20" s="33">
        <f t="shared" si="1"/>
        <v>12452256</v>
      </c>
      <c r="I20" s="34">
        <f t="shared" si="2"/>
        <v>39.008265622658364</v>
      </c>
    </row>
    <row r="21" spans="2:9" s="26" customFormat="1" ht="25.5" customHeight="1">
      <c r="B21" s="26" t="s">
        <v>14</v>
      </c>
      <c r="C21" s="28">
        <v>519701</v>
      </c>
      <c r="D21" s="29">
        <v>19989540</v>
      </c>
      <c r="F21" s="30">
        <v>32332095</v>
      </c>
      <c r="H21" s="33">
        <f t="shared" si="1"/>
        <v>12342555</v>
      </c>
      <c r="I21" s="34">
        <f t="shared" si="2"/>
        <v>38.17431255227971</v>
      </c>
    </row>
    <row r="22" spans="2:9" s="26" customFormat="1" ht="25.5" customHeight="1" thickBot="1">
      <c r="B22" s="26" t="s">
        <v>15</v>
      </c>
      <c r="C22" s="28">
        <v>256898</v>
      </c>
      <c r="D22" s="29">
        <v>20246438</v>
      </c>
      <c r="F22" s="30">
        <v>32591626</v>
      </c>
      <c r="H22" s="33">
        <f t="shared" si="1"/>
        <v>12345188</v>
      </c>
      <c r="I22" s="34">
        <f t="shared" si="2"/>
        <v>37.87840471659806</v>
      </c>
    </row>
    <row r="23" spans="2:3" ht="18.75" thickBot="1">
      <c r="B23" s="54" t="s">
        <v>12</v>
      </c>
      <c r="C23" s="55">
        <f>SUM(C5:C22)</f>
        <v>20246439</v>
      </c>
    </row>
    <row r="24" spans="2:6" ht="15">
      <c r="B24" s="63"/>
      <c r="C24" s="63"/>
      <c r="F24" s="31"/>
    </row>
    <row r="25" spans="2:6" ht="15">
      <c r="B25" s="63"/>
      <c r="C25" s="63"/>
      <c r="F25" s="32"/>
    </row>
    <row r="26" ht="15">
      <c r="B26" s="25"/>
    </row>
  </sheetData>
  <sheetProtection/>
  <mergeCells count="5">
    <mergeCell ref="C8:D8"/>
    <mergeCell ref="H8:I8"/>
    <mergeCell ref="B2:G2"/>
    <mergeCell ref="B3:G3"/>
    <mergeCell ref="B4:G4"/>
  </mergeCells>
  <printOptions/>
  <pageMargins left="0.42" right="0.16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23"/>
  <sheetViews>
    <sheetView zoomScalePageLayoutView="0" workbookViewId="0" topLeftCell="A1">
      <selection activeCell="J21" sqref="J21"/>
    </sheetView>
  </sheetViews>
  <sheetFormatPr defaultColWidth="11.57421875" defaultRowHeight="12.75"/>
  <cols>
    <col min="1" max="1" width="11.57421875" style="15" customWidth="1"/>
    <col min="2" max="2" width="25.00390625" style="15" customWidth="1"/>
    <col min="3" max="3" width="12.57421875" style="15" customWidth="1"/>
    <col min="4" max="4" width="11.57421875" style="15" customWidth="1"/>
    <col min="5" max="5" width="13.421875" style="15" customWidth="1"/>
    <col min="6" max="6" width="15.28125" style="15" customWidth="1"/>
    <col min="7" max="8" width="11.57421875" style="15" customWidth="1"/>
    <col min="9" max="9" width="13.00390625" style="15" customWidth="1"/>
    <col min="10" max="16384" width="11.57421875" style="15" customWidth="1"/>
  </cols>
  <sheetData>
    <row r="1" ht="15.75" thickBot="1"/>
    <row r="2" spans="2:7" ht="18">
      <c r="B2" s="286" t="s">
        <v>25</v>
      </c>
      <c r="C2" s="287"/>
      <c r="D2" s="287"/>
      <c r="E2" s="287"/>
      <c r="F2" s="287"/>
      <c r="G2" s="288"/>
    </row>
    <row r="3" spans="2:7" ht="18">
      <c r="B3" s="282" t="s">
        <v>38</v>
      </c>
      <c r="C3" s="283"/>
      <c r="D3" s="283"/>
      <c r="E3" s="283"/>
      <c r="F3" s="283"/>
      <c r="G3" s="284"/>
    </row>
    <row r="4" spans="2:7" ht="18.75" thickBot="1">
      <c r="B4" s="293" t="s">
        <v>36</v>
      </c>
      <c r="C4" s="294"/>
      <c r="D4" s="294"/>
      <c r="E4" s="294"/>
      <c r="F4" s="294"/>
      <c r="G4" s="295"/>
    </row>
    <row r="6" spans="1:6" ht="18">
      <c r="A6" s="20">
        <v>3601</v>
      </c>
      <c r="B6" s="21" t="s">
        <v>11</v>
      </c>
      <c r="C6" s="22"/>
      <c r="D6" s="22"/>
      <c r="E6" s="22"/>
      <c r="F6" s="22"/>
    </row>
    <row r="7" spans="1:6" ht="15.75" thickBot="1">
      <c r="A7" s="22"/>
      <c r="B7" s="22"/>
      <c r="C7" s="22"/>
      <c r="D7" s="22"/>
      <c r="E7" s="22"/>
      <c r="F7" s="22"/>
    </row>
    <row r="8" spans="1:9" ht="18">
      <c r="A8" s="22"/>
      <c r="B8" s="43"/>
      <c r="C8" s="296" t="s">
        <v>21</v>
      </c>
      <c r="D8" s="296"/>
      <c r="E8" s="44"/>
      <c r="F8" s="44" t="s">
        <v>10</v>
      </c>
      <c r="G8" s="45"/>
      <c r="H8" s="296" t="s">
        <v>23</v>
      </c>
      <c r="I8" s="298"/>
    </row>
    <row r="9" spans="1:9" ht="18">
      <c r="A9" s="24"/>
      <c r="B9" s="46" t="s">
        <v>38</v>
      </c>
      <c r="C9" s="47" t="s">
        <v>17</v>
      </c>
      <c r="D9" s="47" t="s">
        <v>9</v>
      </c>
      <c r="E9" s="47"/>
      <c r="F9" s="47" t="s">
        <v>18</v>
      </c>
      <c r="G9" s="48"/>
      <c r="H9" s="47" t="s">
        <v>24</v>
      </c>
      <c r="I9" s="49" t="s">
        <v>22</v>
      </c>
    </row>
    <row r="10" spans="2:9" ht="15.75" thickBot="1">
      <c r="B10" s="50"/>
      <c r="C10" s="51"/>
      <c r="D10" s="51"/>
      <c r="E10" s="51"/>
      <c r="F10" s="52" t="s">
        <v>9</v>
      </c>
      <c r="G10" s="51"/>
      <c r="H10" s="52"/>
      <c r="I10" s="53"/>
    </row>
    <row r="12" spans="2:38" s="8" customFormat="1" ht="27" customHeight="1">
      <c r="B12" s="64" t="s">
        <v>1</v>
      </c>
      <c r="C12" s="3">
        <v>174998.36</v>
      </c>
      <c r="D12" s="65">
        <f>C12</f>
        <v>174998.36</v>
      </c>
      <c r="E12" s="64"/>
      <c r="F12" s="19">
        <v>62067</v>
      </c>
      <c r="H12" s="33">
        <f>F12-D12</f>
        <v>-112931.35999999999</v>
      </c>
      <c r="I12" s="34">
        <f>SUM(H12/F12)*100</f>
        <v>-181.9507306620265</v>
      </c>
      <c r="J12" s="3"/>
      <c r="K12" s="3"/>
      <c r="L12" s="3"/>
      <c r="M12" s="3"/>
      <c r="N12" s="3"/>
      <c r="O12" s="3">
        <f>+C13+C12+C14+C15+C16+H12+I12+J12+K12+L12+M12+N12</f>
        <v>560992.409269338</v>
      </c>
      <c r="P12" s="3">
        <f>'[1]GASTO CORR. MODIF MAY'!K9</f>
        <v>198045.5</v>
      </c>
      <c r="Q12" s="3">
        <f>+P12-O12</f>
        <v>-362946.909269338</v>
      </c>
      <c r="R12" s="4">
        <f>+Q12/P12</f>
        <v>-1.832644060427215</v>
      </c>
      <c r="S12" s="5"/>
      <c r="T12" s="1">
        <v>3601</v>
      </c>
      <c r="U12" s="2" t="s">
        <v>0</v>
      </c>
      <c r="V12" s="3">
        <f>C16</f>
        <v>68678.52</v>
      </c>
      <c r="W12" s="6" t="e">
        <f>+V12/$V$59</f>
        <v>#DIV/0!</v>
      </c>
      <c r="X12" s="3">
        <f>'[1]GASTO CORR. MODIF MAY'!J9</f>
        <v>475</v>
      </c>
      <c r="Y12" s="3">
        <f>+X12-V12</f>
        <v>-68203.52</v>
      </c>
      <c r="Z12" s="7" t="e">
        <f>+Y12/X13</f>
        <v>#DIV/0!</v>
      </c>
      <c r="AB12" s="1">
        <v>3601</v>
      </c>
      <c r="AC12" s="2" t="s">
        <v>0</v>
      </c>
      <c r="AD12" s="9">
        <f>+O12</f>
        <v>560992.409269338</v>
      </c>
      <c r="AE12" s="9">
        <v>8245850</v>
      </c>
      <c r="AF12" s="10">
        <f>AG12-AE12</f>
        <v>-7838995</v>
      </c>
      <c r="AG12" s="11">
        <v>406855</v>
      </c>
      <c r="AH12" s="12"/>
      <c r="AI12" s="11">
        <v>2200802</v>
      </c>
      <c r="AJ12" s="13">
        <f>AG12+AH12+AI12</f>
        <v>2607657</v>
      </c>
      <c r="AK12" s="13">
        <f>AJ12-AD12</f>
        <v>2046664.590730662</v>
      </c>
      <c r="AL12" s="14">
        <f>+AK12/AJ12</f>
        <v>0.7848672546775369</v>
      </c>
    </row>
    <row r="13" spans="2:9" ht="27" customHeight="1">
      <c r="B13" s="15" t="s">
        <v>2</v>
      </c>
      <c r="C13" s="3">
        <v>159225.48</v>
      </c>
      <c r="D13" s="66">
        <f>C13+D12</f>
        <v>334223.83999999997</v>
      </c>
      <c r="F13" s="19">
        <v>334224</v>
      </c>
      <c r="H13" s="33">
        <f aca="true" t="shared" si="0" ref="H13:H22">F13-D13</f>
        <v>0.1600000000325963</v>
      </c>
      <c r="I13" s="34">
        <f aca="true" t="shared" si="1" ref="I13:I22">SUM(H13/F13)*100</f>
        <v>4.787208579653056E-05</v>
      </c>
    </row>
    <row r="14" spans="2:9" ht="27" customHeight="1">
      <c r="B14" s="15" t="s">
        <v>3</v>
      </c>
      <c r="C14" s="3">
        <v>126670.02</v>
      </c>
      <c r="D14" s="66">
        <f aca="true" t="shared" si="2" ref="D14:D22">C14+D13</f>
        <v>460893.86</v>
      </c>
      <c r="F14" s="19">
        <v>2991</v>
      </c>
      <c r="H14" s="33">
        <f t="shared" si="0"/>
        <v>-457902.86</v>
      </c>
      <c r="I14" s="34">
        <f t="shared" si="1"/>
        <v>-15309.3567368773</v>
      </c>
    </row>
    <row r="15" spans="2:9" ht="27" customHeight="1">
      <c r="B15" s="15" t="s">
        <v>4</v>
      </c>
      <c r="C15" s="3">
        <v>144533.34</v>
      </c>
      <c r="D15" s="66">
        <f t="shared" si="2"/>
        <v>605427.2</v>
      </c>
      <c r="F15" s="19">
        <v>460894</v>
      </c>
      <c r="H15" s="33">
        <f t="shared" si="0"/>
        <v>-144533.19999999995</v>
      </c>
      <c r="I15" s="34">
        <f t="shared" si="1"/>
        <v>-31.35931472312505</v>
      </c>
    </row>
    <row r="16" spans="2:9" ht="27" customHeight="1">
      <c r="B16" s="15" t="s">
        <v>5</v>
      </c>
      <c r="C16" s="3">
        <v>68678.52</v>
      </c>
      <c r="D16" s="66">
        <f t="shared" si="2"/>
        <v>674105.72</v>
      </c>
      <c r="F16" s="19">
        <v>605427</v>
      </c>
      <c r="H16" s="33">
        <f t="shared" si="0"/>
        <v>-68678.71999999997</v>
      </c>
      <c r="I16" s="34">
        <f t="shared" si="1"/>
        <v>-11.343848226128001</v>
      </c>
    </row>
    <row r="17" spans="2:9" ht="27" customHeight="1">
      <c r="B17" s="18" t="s">
        <v>6</v>
      </c>
      <c r="C17" s="3">
        <v>312878</v>
      </c>
      <c r="D17" s="66">
        <f t="shared" si="2"/>
        <v>986983.72</v>
      </c>
      <c r="E17" s="19"/>
      <c r="F17" s="19">
        <v>674106</v>
      </c>
      <c r="H17" s="33">
        <f t="shared" si="0"/>
        <v>-312877.72</v>
      </c>
      <c r="I17" s="34">
        <f t="shared" si="1"/>
        <v>-46.41372721797462</v>
      </c>
    </row>
    <row r="18" spans="2:9" ht="27" customHeight="1">
      <c r="B18" s="18" t="s">
        <v>7</v>
      </c>
      <c r="C18" s="3">
        <v>404967</v>
      </c>
      <c r="D18" s="66">
        <f t="shared" si="2"/>
        <v>1391950.72</v>
      </c>
      <c r="E18" s="19"/>
      <c r="F18" s="19">
        <v>1122809</v>
      </c>
      <c r="H18" s="33">
        <f t="shared" si="0"/>
        <v>-269141.72</v>
      </c>
      <c r="I18" s="34">
        <f t="shared" si="1"/>
        <v>-23.97039211477642</v>
      </c>
    </row>
    <row r="19" spans="2:9" ht="27" customHeight="1">
      <c r="B19" s="15" t="s">
        <v>8</v>
      </c>
      <c r="C19" s="3">
        <v>34121</v>
      </c>
      <c r="D19" s="66">
        <f t="shared" si="2"/>
        <v>1426071.72</v>
      </c>
      <c r="E19" s="17"/>
      <c r="F19" s="17">
        <v>1848384</v>
      </c>
      <c r="H19" s="33">
        <f t="shared" si="0"/>
        <v>422312.28</v>
      </c>
      <c r="I19" s="34">
        <f t="shared" si="1"/>
        <v>22.847648540563</v>
      </c>
    </row>
    <row r="20" spans="2:9" ht="27" customHeight="1">
      <c r="B20" s="18" t="s">
        <v>13</v>
      </c>
      <c r="C20" s="3">
        <v>19109</v>
      </c>
      <c r="D20" s="66">
        <f t="shared" si="2"/>
        <v>1445180.72</v>
      </c>
      <c r="E20" s="19"/>
      <c r="F20" s="19">
        <v>2059945</v>
      </c>
      <c r="H20" s="33">
        <f t="shared" si="0"/>
        <v>614764.28</v>
      </c>
      <c r="I20" s="34">
        <f t="shared" si="1"/>
        <v>29.843723012022167</v>
      </c>
    </row>
    <row r="21" spans="2:9" ht="27" customHeight="1">
      <c r="B21" s="18" t="s">
        <v>14</v>
      </c>
      <c r="C21" s="3">
        <v>73198</v>
      </c>
      <c r="D21" s="66">
        <f t="shared" si="2"/>
        <v>1518378.72</v>
      </c>
      <c r="E21" s="19"/>
      <c r="F21" s="19">
        <v>2427081</v>
      </c>
      <c r="H21" s="33">
        <f t="shared" si="0"/>
        <v>908702.28</v>
      </c>
      <c r="I21" s="34">
        <f t="shared" si="1"/>
        <v>37.44012993385882</v>
      </c>
    </row>
    <row r="22" spans="2:9" ht="27" customHeight="1" thickBot="1">
      <c r="B22" s="18" t="s">
        <v>15</v>
      </c>
      <c r="C22" s="3">
        <v>756824</v>
      </c>
      <c r="D22" s="66">
        <f t="shared" si="2"/>
        <v>2275202.7199999997</v>
      </c>
      <c r="E22" s="19"/>
      <c r="F22" s="19">
        <v>2582941</v>
      </c>
      <c r="H22" s="33">
        <f t="shared" si="0"/>
        <v>307738.28000000026</v>
      </c>
      <c r="I22" s="34">
        <f t="shared" si="1"/>
        <v>11.914258978428089</v>
      </c>
    </row>
    <row r="23" spans="2:3" ht="18.75" thickBot="1">
      <c r="B23" s="54" t="s">
        <v>12</v>
      </c>
      <c r="C23" s="55">
        <f>SUM(C5:C22)</f>
        <v>2275202.7199999997</v>
      </c>
    </row>
  </sheetData>
  <sheetProtection/>
  <mergeCells count="5">
    <mergeCell ref="B2:G2"/>
    <mergeCell ref="B3:G3"/>
    <mergeCell ref="B4:G4"/>
    <mergeCell ref="C8:D8"/>
    <mergeCell ref="H8:I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6"/>
  <sheetViews>
    <sheetView showGridLines="0" tabSelected="1" zoomScalePageLayoutView="0" workbookViewId="0" topLeftCell="A100">
      <selection activeCell="D113" sqref="D113"/>
    </sheetView>
  </sheetViews>
  <sheetFormatPr defaultColWidth="11.421875" defaultRowHeight="12.75"/>
  <cols>
    <col min="1" max="1" width="11.421875" style="241" customWidth="1"/>
    <col min="2" max="2" width="17.8515625" style="241" customWidth="1"/>
    <col min="3" max="3" width="11.421875" style="241" customWidth="1"/>
    <col min="4" max="4" width="33.00390625" style="251" customWidth="1"/>
    <col min="5" max="5" width="19.140625" style="241" customWidth="1"/>
    <col min="6" max="6" width="27.28125" style="241" customWidth="1"/>
    <col min="7" max="7" width="25.421875" style="241" customWidth="1"/>
    <col min="8" max="8" width="13.00390625" style="241" customWidth="1"/>
    <col min="9" max="9" width="29.8515625" style="241" customWidth="1"/>
    <col min="10" max="16384" width="11.421875" style="241" customWidth="1"/>
  </cols>
  <sheetData>
    <row r="1" spans="2:9" ht="18.75" customHeight="1">
      <c r="B1" s="271" t="s">
        <v>678</v>
      </c>
      <c r="C1" s="272"/>
      <c r="D1" s="272"/>
      <c r="E1" s="272"/>
      <c r="F1" s="272"/>
      <c r="G1" s="272"/>
      <c r="H1" s="272"/>
      <c r="I1" s="272"/>
    </row>
    <row r="2" spans="2:9" ht="15">
      <c r="B2" s="15"/>
      <c r="C2" s="15"/>
      <c r="D2" s="243"/>
      <c r="E2" s="37"/>
      <c r="F2" s="37"/>
      <c r="G2" s="15"/>
      <c r="H2" s="15"/>
      <c r="I2" s="15"/>
    </row>
    <row r="3" spans="2:9" ht="15.75" thickBot="1">
      <c r="B3" s="273"/>
      <c r="C3" s="273"/>
      <c r="D3" s="273"/>
      <c r="E3" s="273"/>
      <c r="F3" s="273"/>
      <c r="G3" s="273"/>
      <c r="H3" s="273"/>
      <c r="I3" s="273"/>
    </row>
    <row r="4" spans="2:9" ht="15">
      <c r="B4" s="274" t="s">
        <v>57</v>
      </c>
      <c r="C4" s="275"/>
      <c r="D4" s="244"/>
      <c r="E4" s="149"/>
      <c r="F4" s="147"/>
      <c r="G4" s="147"/>
      <c r="H4" s="150"/>
      <c r="I4" s="150"/>
    </row>
    <row r="5" spans="2:9" ht="60.75" thickBot="1">
      <c r="B5" s="151" t="s">
        <v>58</v>
      </c>
      <c r="C5" s="152" t="s">
        <v>59</v>
      </c>
      <c r="D5" s="245" t="s">
        <v>61</v>
      </c>
      <c r="E5" s="153" t="s">
        <v>62</v>
      </c>
      <c r="F5" s="154" t="s">
        <v>63</v>
      </c>
      <c r="G5" s="155" t="s">
        <v>64</v>
      </c>
      <c r="H5" s="156" t="s">
        <v>65</v>
      </c>
      <c r="I5" s="156" t="s">
        <v>118</v>
      </c>
    </row>
    <row r="6" spans="2:9" ht="15.75" thickBot="1">
      <c r="B6" s="15"/>
      <c r="C6" s="15"/>
      <c r="D6" s="15"/>
      <c r="E6" s="15"/>
      <c r="F6" s="15"/>
      <c r="G6" s="15"/>
      <c r="H6" s="15"/>
      <c r="I6" s="15"/>
    </row>
    <row r="7" spans="2:9" ht="15.75" thickBot="1">
      <c r="B7" s="112" t="s">
        <v>158</v>
      </c>
      <c r="C7" s="224"/>
      <c r="D7" s="246"/>
      <c r="E7" s="92"/>
      <c r="F7" s="113"/>
      <c r="G7" s="113"/>
      <c r="H7" s="113"/>
      <c r="I7" s="113"/>
    </row>
    <row r="8" spans="2:9" ht="60.75" thickBot="1">
      <c r="B8" s="301" t="s">
        <v>772</v>
      </c>
      <c r="C8" s="93" t="s">
        <v>697</v>
      </c>
      <c r="D8" s="253" t="s">
        <v>773</v>
      </c>
      <c r="E8" s="254">
        <v>336400</v>
      </c>
      <c r="F8" s="300" t="s">
        <v>707</v>
      </c>
      <c r="G8" s="96" t="s">
        <v>774</v>
      </c>
      <c r="H8" s="96" t="s">
        <v>658</v>
      </c>
      <c r="I8" s="270" t="s">
        <v>357</v>
      </c>
    </row>
    <row r="9" spans="4:9" ht="15.75" thickBot="1">
      <c r="D9" s="247" t="s">
        <v>120</v>
      </c>
      <c r="E9" s="158">
        <f>E8</f>
        <v>336400</v>
      </c>
      <c r="F9" s="15"/>
      <c r="G9" s="15"/>
      <c r="H9" s="15"/>
      <c r="I9" s="15"/>
    </row>
    <row r="10" spans="2:9" ht="15.75" thickBot="1">
      <c r="B10" s="226"/>
      <c r="C10" s="226"/>
      <c r="D10" s="248"/>
      <c r="E10" s="256"/>
      <c r="F10" s="15"/>
      <c r="G10" s="15"/>
      <c r="H10" s="15"/>
      <c r="I10" s="15"/>
    </row>
    <row r="11" spans="2:9" ht="15.75" thickBot="1">
      <c r="B11" s="112" t="s">
        <v>164</v>
      </c>
      <c r="C11" s="224"/>
      <c r="D11" s="246"/>
      <c r="E11" s="92"/>
      <c r="F11" s="113"/>
      <c r="G11" s="113"/>
      <c r="H11" s="113"/>
      <c r="I11" s="113"/>
    </row>
    <row r="12" spans="2:9" s="252" customFormat="1" ht="45.75" thickBot="1">
      <c r="B12" s="96" t="s">
        <v>696</v>
      </c>
      <c r="C12" s="270" t="s">
        <v>697</v>
      </c>
      <c r="D12" s="270" t="s">
        <v>698</v>
      </c>
      <c r="E12" s="259">
        <v>69600</v>
      </c>
      <c r="F12" s="270" t="s">
        <v>699</v>
      </c>
      <c r="G12" s="270" t="s">
        <v>700</v>
      </c>
      <c r="H12" s="270" t="s">
        <v>701</v>
      </c>
      <c r="I12" s="270" t="s">
        <v>357</v>
      </c>
    </row>
    <row r="13" spans="4:9" ht="15.75" thickBot="1">
      <c r="D13" s="247" t="s">
        <v>120</v>
      </c>
      <c r="E13" s="158">
        <f>E12</f>
        <v>69600</v>
      </c>
      <c r="F13" s="15"/>
      <c r="G13" s="15"/>
      <c r="H13" s="15"/>
      <c r="I13" s="15"/>
    </row>
    <row r="14" spans="2:9" ht="15">
      <c r="B14" s="15"/>
      <c r="C14" s="15"/>
      <c r="D14" s="242"/>
      <c r="E14" s="15"/>
      <c r="F14" s="15"/>
      <c r="G14" s="15"/>
      <c r="H14" s="15"/>
      <c r="I14" s="15"/>
    </row>
    <row r="15" spans="2:9" ht="15.75" thickBot="1">
      <c r="B15" s="15"/>
      <c r="C15" s="15"/>
      <c r="D15" s="242"/>
      <c r="E15" s="15"/>
      <c r="F15" s="15"/>
      <c r="G15" s="15"/>
      <c r="H15" s="15"/>
      <c r="I15" s="15"/>
    </row>
    <row r="16" spans="2:9" ht="15.75" thickBot="1">
      <c r="B16" s="112" t="s">
        <v>39</v>
      </c>
      <c r="C16" s="224"/>
      <c r="D16" s="246"/>
      <c r="E16" s="92"/>
      <c r="F16" s="113"/>
      <c r="G16" s="113"/>
      <c r="H16" s="113"/>
      <c r="I16" s="113"/>
    </row>
    <row r="17" spans="2:9" ht="25.5">
      <c r="B17" s="259" t="s">
        <v>634</v>
      </c>
      <c r="C17" s="259" t="s">
        <v>68</v>
      </c>
      <c r="D17" s="259" t="s">
        <v>635</v>
      </c>
      <c r="E17" s="259">
        <v>69600</v>
      </c>
      <c r="F17" s="259" t="s">
        <v>651</v>
      </c>
      <c r="G17" s="259" t="s">
        <v>652</v>
      </c>
      <c r="H17" s="259" t="s">
        <v>661</v>
      </c>
      <c r="I17" s="259" t="s">
        <v>357</v>
      </c>
    </row>
    <row r="18" spans="2:9" ht="25.5">
      <c r="B18" s="259" t="s">
        <v>636</v>
      </c>
      <c r="C18" s="259" t="s">
        <v>68</v>
      </c>
      <c r="D18" s="259" t="s">
        <v>637</v>
      </c>
      <c r="E18" s="259">
        <v>48400</v>
      </c>
      <c r="F18" s="259" t="s">
        <v>656</v>
      </c>
      <c r="G18" s="259" t="s">
        <v>657</v>
      </c>
      <c r="H18" s="259" t="s">
        <v>658</v>
      </c>
      <c r="I18" s="259" t="s">
        <v>357</v>
      </c>
    </row>
    <row r="19" spans="2:9" ht="34.5" customHeight="1">
      <c r="B19" s="259" t="s">
        <v>638</v>
      </c>
      <c r="C19" s="259" t="s">
        <v>68</v>
      </c>
      <c r="D19" s="259" t="s">
        <v>639</v>
      </c>
      <c r="E19" s="259">
        <v>1044000</v>
      </c>
      <c r="F19" s="259" t="s">
        <v>655</v>
      </c>
      <c r="G19" s="259" t="s">
        <v>657</v>
      </c>
      <c r="H19" s="259" t="s">
        <v>658</v>
      </c>
      <c r="I19" s="259" t="s">
        <v>357</v>
      </c>
    </row>
    <row r="20" spans="2:9" ht="35.25" customHeight="1" thickBot="1">
      <c r="B20" s="259" t="s">
        <v>640</v>
      </c>
      <c r="C20" s="259" t="s">
        <v>68</v>
      </c>
      <c r="D20" s="259" t="s">
        <v>641</v>
      </c>
      <c r="E20" s="259">
        <v>23999.99</v>
      </c>
      <c r="F20" s="259" t="s">
        <v>659</v>
      </c>
      <c r="G20" s="259" t="s">
        <v>657</v>
      </c>
      <c r="H20" s="259" t="s">
        <v>658</v>
      </c>
      <c r="I20" s="259" t="s">
        <v>357</v>
      </c>
    </row>
    <row r="21" spans="2:9" ht="15.75" thickBot="1">
      <c r="B21" s="15"/>
      <c r="C21" s="15"/>
      <c r="D21" s="247" t="s">
        <v>120</v>
      </c>
      <c r="E21" s="158">
        <f>SUM(E17:E20)</f>
        <v>1185999.99</v>
      </c>
      <c r="F21" s="15"/>
      <c r="G21" s="15"/>
      <c r="H21" s="15"/>
      <c r="I21" s="15"/>
    </row>
    <row r="22" spans="2:9" ht="15">
      <c r="B22" s="15"/>
      <c r="C22" s="15"/>
      <c r="D22" s="242"/>
      <c r="E22" s="15"/>
      <c r="F22" s="15"/>
      <c r="G22" s="15"/>
      <c r="H22" s="15"/>
      <c r="I22" s="15"/>
    </row>
    <row r="23" spans="2:9" ht="15.75" thickBot="1">
      <c r="B23" s="15"/>
      <c r="C23" s="15"/>
      <c r="D23" s="242"/>
      <c r="E23" s="15"/>
      <c r="F23" s="15"/>
      <c r="G23" s="15"/>
      <c r="H23" s="15"/>
      <c r="I23" s="15"/>
    </row>
    <row r="24" spans="2:9" ht="15.75" thickBot="1">
      <c r="B24" s="112" t="s">
        <v>40</v>
      </c>
      <c r="C24" s="224"/>
      <c r="D24" s="246"/>
      <c r="E24" s="92"/>
      <c r="F24" s="113"/>
      <c r="G24" s="113"/>
      <c r="H24" s="113"/>
      <c r="I24" s="113"/>
    </row>
    <row r="25" spans="2:9" ht="34.5" customHeight="1">
      <c r="B25" s="267" t="s">
        <v>642</v>
      </c>
      <c r="C25" s="267" t="s">
        <v>68</v>
      </c>
      <c r="D25" s="258" t="s">
        <v>643</v>
      </c>
      <c r="E25" s="268">
        <v>42299.17</v>
      </c>
      <c r="F25" s="267" t="s">
        <v>662</v>
      </c>
      <c r="G25" s="269" t="s">
        <v>665</v>
      </c>
      <c r="H25" s="106" t="s">
        <v>658</v>
      </c>
      <c r="I25" s="106" t="s">
        <v>357</v>
      </c>
    </row>
    <row r="26" spans="2:9" ht="34.5" customHeight="1">
      <c r="B26" s="267" t="s">
        <v>642</v>
      </c>
      <c r="C26" s="267" t="s">
        <v>68</v>
      </c>
      <c r="D26" s="258" t="s">
        <v>644</v>
      </c>
      <c r="E26" s="268">
        <v>32480</v>
      </c>
      <c r="F26" s="267" t="s">
        <v>663</v>
      </c>
      <c r="G26" s="269" t="s">
        <v>665</v>
      </c>
      <c r="H26" s="106" t="s">
        <v>658</v>
      </c>
      <c r="I26" s="106" t="s">
        <v>357</v>
      </c>
    </row>
    <row r="27" spans="2:9" ht="34.5" customHeight="1" thickBot="1">
      <c r="B27" s="267" t="s">
        <v>642</v>
      </c>
      <c r="C27" s="267" t="s">
        <v>68</v>
      </c>
      <c r="D27" s="258" t="s">
        <v>645</v>
      </c>
      <c r="E27" s="268">
        <v>29426.88</v>
      </c>
      <c r="F27" s="267" t="s">
        <v>664</v>
      </c>
      <c r="G27" s="269" t="s">
        <v>665</v>
      </c>
      <c r="H27" s="106" t="s">
        <v>658</v>
      </c>
      <c r="I27" s="106" t="s">
        <v>357</v>
      </c>
    </row>
    <row r="28" spans="4:5" ht="15.75" thickBot="1">
      <c r="D28" s="247" t="s">
        <v>120</v>
      </c>
      <c r="E28" s="158">
        <f>SUM(E25:E27)</f>
        <v>104206.05</v>
      </c>
    </row>
    <row r="29" spans="2:9" ht="15.75" thickBot="1">
      <c r="B29" s="226"/>
      <c r="C29" s="226"/>
      <c r="D29" s="248"/>
      <c r="E29" s="256"/>
      <c r="F29" s="257"/>
      <c r="G29" s="257"/>
      <c r="H29" s="257"/>
      <c r="I29" s="257"/>
    </row>
    <row r="30" spans="2:9" ht="15.75" thickBot="1">
      <c r="B30" s="112" t="s">
        <v>41</v>
      </c>
      <c r="C30" s="224"/>
      <c r="D30" s="246"/>
      <c r="E30" s="92"/>
      <c r="F30" s="113"/>
      <c r="G30" s="113"/>
      <c r="H30" s="113"/>
      <c r="I30" s="113"/>
    </row>
    <row r="31" spans="2:9" ht="38.25">
      <c r="B31" s="267" t="s">
        <v>646</v>
      </c>
      <c r="C31" s="267" t="s">
        <v>660</v>
      </c>
      <c r="D31" s="258" t="s">
        <v>647</v>
      </c>
      <c r="E31" s="261">
        <v>336400</v>
      </c>
      <c r="F31" s="96" t="s">
        <v>648</v>
      </c>
      <c r="G31" s="106" t="s">
        <v>649</v>
      </c>
      <c r="H31" s="96" t="s">
        <v>591</v>
      </c>
      <c r="I31" s="106" t="s">
        <v>357</v>
      </c>
    </row>
    <row r="32" spans="2:9" ht="30">
      <c r="B32" s="267" t="s">
        <v>650</v>
      </c>
      <c r="C32" s="260" t="s">
        <v>68</v>
      </c>
      <c r="D32" s="258" t="s">
        <v>635</v>
      </c>
      <c r="E32" s="261">
        <v>69600</v>
      </c>
      <c r="F32" s="106" t="s">
        <v>651</v>
      </c>
      <c r="G32" s="106" t="s">
        <v>652</v>
      </c>
      <c r="H32" s="106" t="s">
        <v>661</v>
      </c>
      <c r="I32" s="106" t="s">
        <v>357</v>
      </c>
    </row>
    <row r="33" spans="2:9" ht="39" thickBot="1">
      <c r="B33" s="267" t="s">
        <v>653</v>
      </c>
      <c r="C33" s="93" t="s">
        <v>68</v>
      </c>
      <c r="D33" s="258" t="s">
        <v>654</v>
      </c>
      <c r="E33" s="261">
        <v>941090.6</v>
      </c>
      <c r="F33" s="96" t="s">
        <v>623</v>
      </c>
      <c r="G33" s="96" t="s">
        <v>649</v>
      </c>
      <c r="H33" s="106" t="s">
        <v>591</v>
      </c>
      <c r="I33" s="96" t="s">
        <v>357</v>
      </c>
    </row>
    <row r="34" spans="4:5" ht="15.75" thickBot="1">
      <c r="D34" s="247" t="s">
        <v>120</v>
      </c>
      <c r="E34" s="158">
        <f>SUM(E31:E33)</f>
        <v>1347090.6</v>
      </c>
    </row>
    <row r="35" spans="2:9" ht="15">
      <c r="B35" s="15"/>
      <c r="C35" s="15"/>
      <c r="D35" s="242"/>
      <c r="E35" s="15"/>
      <c r="F35" s="15"/>
      <c r="G35" s="15"/>
      <c r="H35" s="15"/>
      <c r="I35" s="15"/>
    </row>
    <row r="36" spans="2:9" ht="15.75" thickBot="1">
      <c r="B36" s="15"/>
      <c r="C36" s="15"/>
      <c r="D36" s="242"/>
      <c r="E36" s="15"/>
      <c r="F36" s="15"/>
      <c r="G36" s="15"/>
      <c r="H36" s="15"/>
      <c r="I36" s="15"/>
    </row>
    <row r="37" spans="2:9" ht="15.75" thickBot="1">
      <c r="B37" s="112" t="s">
        <v>42</v>
      </c>
      <c r="C37" s="224"/>
      <c r="D37" s="246"/>
      <c r="E37" s="92"/>
      <c r="F37" s="113"/>
      <c r="G37" s="113"/>
      <c r="H37" s="113"/>
      <c r="I37" s="113"/>
    </row>
    <row r="38" spans="2:9" ht="30">
      <c r="B38" s="106" t="s">
        <v>666</v>
      </c>
      <c r="C38" s="106" t="s">
        <v>68</v>
      </c>
      <c r="D38" s="106" t="s">
        <v>667</v>
      </c>
      <c r="E38" s="261">
        <v>69600</v>
      </c>
      <c r="F38" s="106" t="s">
        <v>651</v>
      </c>
      <c r="G38" s="106" t="s">
        <v>652</v>
      </c>
      <c r="H38" s="106" t="s">
        <v>661</v>
      </c>
      <c r="I38" s="106" t="s">
        <v>357</v>
      </c>
    </row>
    <row r="39" spans="2:9" ht="30">
      <c r="B39" s="106" t="s">
        <v>668</v>
      </c>
      <c r="C39" s="106" t="s">
        <v>68</v>
      </c>
      <c r="D39" s="106" t="s">
        <v>669</v>
      </c>
      <c r="E39" s="261">
        <v>72000</v>
      </c>
      <c r="F39" s="106" t="s">
        <v>670</v>
      </c>
      <c r="G39" s="106" t="s">
        <v>649</v>
      </c>
      <c r="H39" s="106" t="s">
        <v>591</v>
      </c>
      <c r="I39" s="106" t="s">
        <v>357</v>
      </c>
    </row>
    <row r="40" spans="2:9" ht="30.75" thickBot="1">
      <c r="B40" s="106" t="s">
        <v>671</v>
      </c>
      <c r="C40" s="106" t="s">
        <v>68</v>
      </c>
      <c r="D40" s="106" t="s">
        <v>672</v>
      </c>
      <c r="E40" s="261">
        <v>643600</v>
      </c>
      <c r="F40" s="106" t="s">
        <v>673</v>
      </c>
      <c r="G40" s="106" t="s">
        <v>649</v>
      </c>
      <c r="H40" s="106" t="s">
        <v>591</v>
      </c>
      <c r="I40" s="106" t="s">
        <v>357</v>
      </c>
    </row>
    <row r="41" spans="4:9" ht="15.75" thickBot="1">
      <c r="D41" s="247" t="s">
        <v>120</v>
      </c>
      <c r="E41" s="158">
        <f>SUM(E38:E40)</f>
        <v>785200</v>
      </c>
      <c r="F41" s="257"/>
      <c r="G41" s="257"/>
      <c r="H41" s="257"/>
      <c r="I41" s="96"/>
    </row>
    <row r="42" spans="2:9" ht="15">
      <c r="B42" s="15"/>
      <c r="C42" s="15"/>
      <c r="D42" s="242"/>
      <c r="E42" s="15"/>
      <c r="F42" s="15"/>
      <c r="G42" s="15"/>
      <c r="H42" s="15"/>
      <c r="I42" s="15"/>
    </row>
    <row r="43" spans="2:9" ht="15.75" thickBot="1">
      <c r="B43" s="15"/>
      <c r="C43" s="15"/>
      <c r="D43" s="242"/>
      <c r="E43" s="15"/>
      <c r="F43" s="15"/>
      <c r="G43" s="15"/>
      <c r="H43" s="15"/>
      <c r="I43" s="15"/>
    </row>
    <row r="44" spans="2:9" ht="15.75" thickBot="1">
      <c r="B44" s="112" t="s">
        <v>44</v>
      </c>
      <c r="C44" s="224"/>
      <c r="D44" s="246"/>
      <c r="E44" s="92"/>
      <c r="F44" s="113"/>
      <c r="G44" s="113"/>
      <c r="H44" s="113"/>
      <c r="I44" s="113"/>
    </row>
    <row r="45" spans="2:9" ht="30">
      <c r="B45" s="106" t="s">
        <v>674</v>
      </c>
      <c r="C45" s="106" t="s">
        <v>675</v>
      </c>
      <c r="D45" s="106" t="s">
        <v>676</v>
      </c>
      <c r="E45" s="261">
        <v>69600</v>
      </c>
      <c r="F45" s="106" t="s">
        <v>651</v>
      </c>
      <c r="G45" s="106" t="s">
        <v>652</v>
      </c>
      <c r="H45" s="106" t="s">
        <v>661</v>
      </c>
      <c r="I45" s="106" t="s">
        <v>357</v>
      </c>
    </row>
    <row r="46" spans="2:9" ht="30.75" thickBot="1">
      <c r="B46" s="106">
        <v>44384</v>
      </c>
      <c r="C46" s="106" t="s">
        <v>675</v>
      </c>
      <c r="D46" s="106" t="s">
        <v>702</v>
      </c>
      <c r="E46" s="261">
        <v>996700</v>
      </c>
      <c r="F46" s="106" t="s">
        <v>679</v>
      </c>
      <c r="G46" s="106" t="s">
        <v>652</v>
      </c>
      <c r="H46" s="106" t="s">
        <v>661</v>
      </c>
      <c r="I46" s="106" t="s">
        <v>357</v>
      </c>
    </row>
    <row r="47" spans="4:9" ht="15.75" thickBot="1">
      <c r="D47" s="247" t="s">
        <v>120</v>
      </c>
      <c r="E47" s="158">
        <f>SUM(E45:E46)</f>
        <v>1066300</v>
      </c>
      <c r="F47" s="257"/>
      <c r="G47" s="257"/>
      <c r="H47" s="257"/>
      <c r="I47" s="257"/>
    </row>
    <row r="48" spans="2:9" ht="15">
      <c r="B48" s="15"/>
      <c r="C48" s="15"/>
      <c r="D48" s="242"/>
      <c r="E48" s="15"/>
      <c r="F48" s="15"/>
      <c r="G48" s="15"/>
      <c r="H48" s="15"/>
      <c r="I48" s="15"/>
    </row>
    <row r="49" spans="2:9" ht="15.75" thickBot="1">
      <c r="B49" s="15"/>
      <c r="C49" s="15"/>
      <c r="D49" s="242"/>
      <c r="E49" s="15"/>
      <c r="F49" s="15"/>
      <c r="G49" s="15"/>
      <c r="H49" s="15"/>
      <c r="I49" s="15"/>
    </row>
    <row r="50" spans="2:9" ht="15.75" thickBot="1">
      <c r="B50" s="112" t="s">
        <v>45</v>
      </c>
      <c r="C50" s="224"/>
      <c r="D50" s="246"/>
      <c r="E50" s="92"/>
      <c r="F50" s="113"/>
      <c r="G50" s="113"/>
      <c r="H50" s="113"/>
      <c r="I50" s="113"/>
    </row>
    <row r="51" spans="2:9" ht="30.75" thickBot="1">
      <c r="B51" s="106" t="s">
        <v>680</v>
      </c>
      <c r="C51" s="106" t="s">
        <v>68</v>
      </c>
      <c r="D51" s="106" t="s">
        <v>681</v>
      </c>
      <c r="E51" s="261">
        <v>69600</v>
      </c>
      <c r="F51" s="106" t="s">
        <v>651</v>
      </c>
      <c r="G51" s="106" t="s">
        <v>652</v>
      </c>
      <c r="H51" s="106" t="s">
        <v>661</v>
      </c>
      <c r="I51" s="106" t="s">
        <v>357</v>
      </c>
    </row>
    <row r="52" spans="4:9" ht="15.75" thickBot="1">
      <c r="D52" s="247" t="s">
        <v>120</v>
      </c>
      <c r="E52" s="158">
        <f>E51</f>
        <v>69600</v>
      </c>
      <c r="F52" s="257"/>
      <c r="G52" s="257"/>
      <c r="H52" s="257"/>
      <c r="I52" s="257"/>
    </row>
    <row r="53" spans="2:9" ht="15">
      <c r="B53" s="15"/>
      <c r="C53" s="15"/>
      <c r="D53" s="242"/>
      <c r="E53" s="15"/>
      <c r="F53" s="257"/>
      <c r="G53" s="257"/>
      <c r="H53" s="257"/>
      <c r="I53" s="257"/>
    </row>
    <row r="54" spans="2:9" ht="15.75" thickBot="1">
      <c r="B54" s="15"/>
      <c r="C54" s="15"/>
      <c r="D54" s="242"/>
      <c r="E54" s="15"/>
      <c r="F54" s="15"/>
      <c r="G54" s="15"/>
      <c r="H54" s="15"/>
      <c r="I54" s="15"/>
    </row>
    <row r="55" spans="2:9" ht="15.75" thickBot="1">
      <c r="B55" s="112" t="s">
        <v>46</v>
      </c>
      <c r="C55" s="224"/>
      <c r="D55" s="246"/>
      <c r="E55" s="92"/>
      <c r="F55" s="113"/>
      <c r="G55" s="113"/>
      <c r="H55" s="113"/>
      <c r="I55" s="113"/>
    </row>
    <row r="56" spans="2:9" ht="30.75" thickBot="1">
      <c r="B56" s="255">
        <v>44462</v>
      </c>
      <c r="C56" s="106" t="s">
        <v>68</v>
      </c>
      <c r="D56" s="262" t="s">
        <v>682</v>
      </c>
      <c r="E56" s="261">
        <v>69600</v>
      </c>
      <c r="F56" s="106" t="s">
        <v>651</v>
      </c>
      <c r="G56" s="106" t="s">
        <v>652</v>
      </c>
      <c r="H56" s="106" t="s">
        <v>661</v>
      </c>
      <c r="I56" s="106" t="s">
        <v>357</v>
      </c>
    </row>
    <row r="57" spans="4:9" ht="15.75" thickBot="1">
      <c r="D57" s="247" t="s">
        <v>120</v>
      </c>
      <c r="E57" s="158">
        <f>E56</f>
        <v>69600</v>
      </c>
      <c r="F57" s="257"/>
      <c r="G57" s="257"/>
      <c r="H57" s="257"/>
      <c r="I57" s="257"/>
    </row>
    <row r="58" spans="2:9" ht="15">
      <c r="B58" s="263"/>
      <c r="C58" s="263"/>
      <c r="D58" s="249"/>
      <c r="E58" s="184"/>
      <c r="F58" s="257"/>
      <c r="G58" s="257"/>
      <c r="H58" s="257"/>
      <c r="I58" s="257"/>
    </row>
    <row r="59" spans="2:9" ht="15.75" thickBot="1">
      <c r="B59" s="263"/>
      <c r="C59" s="263"/>
      <c r="D59" s="249"/>
      <c r="E59" s="184"/>
      <c r="F59" s="257"/>
      <c r="G59" s="257"/>
      <c r="H59" s="257"/>
      <c r="I59" s="257"/>
    </row>
    <row r="60" spans="2:9" ht="15.75" thickBot="1">
      <c r="B60" s="112" t="s">
        <v>47</v>
      </c>
      <c r="C60" s="224"/>
      <c r="D60" s="246"/>
      <c r="E60" s="92"/>
      <c r="F60" s="113"/>
      <c r="G60" s="113"/>
      <c r="H60" s="113"/>
      <c r="I60" s="113"/>
    </row>
    <row r="61" spans="2:9" ht="45">
      <c r="B61" s="264">
        <v>44856</v>
      </c>
      <c r="C61" s="264" t="s">
        <v>68</v>
      </c>
      <c r="D61" s="264" t="s">
        <v>709</v>
      </c>
      <c r="E61" s="261">
        <v>321888.4</v>
      </c>
      <c r="F61" s="264" t="s">
        <v>710</v>
      </c>
      <c r="G61" s="264" t="s">
        <v>711</v>
      </c>
      <c r="H61" s="264" t="s">
        <v>658</v>
      </c>
      <c r="I61" s="264" t="s">
        <v>357</v>
      </c>
    </row>
    <row r="62" spans="2:9" ht="90">
      <c r="B62" s="264">
        <v>44856</v>
      </c>
      <c r="C62" s="264" t="s">
        <v>68</v>
      </c>
      <c r="D62" s="264" t="s">
        <v>706</v>
      </c>
      <c r="E62" s="261">
        <v>406000</v>
      </c>
      <c r="F62" s="264" t="s">
        <v>707</v>
      </c>
      <c r="G62" s="264" t="s">
        <v>708</v>
      </c>
      <c r="H62" s="264" t="s">
        <v>658</v>
      </c>
      <c r="I62" s="264" t="s">
        <v>357</v>
      </c>
    </row>
    <row r="63" spans="2:9" ht="45">
      <c r="B63" s="264">
        <v>44856</v>
      </c>
      <c r="C63" s="264" t="s">
        <v>68</v>
      </c>
      <c r="D63" s="264" t="s">
        <v>703</v>
      </c>
      <c r="E63" s="261">
        <v>337106.78</v>
      </c>
      <c r="F63" s="264" t="s">
        <v>704</v>
      </c>
      <c r="G63" s="264" t="s">
        <v>705</v>
      </c>
      <c r="H63" s="264" t="s">
        <v>658</v>
      </c>
      <c r="I63" s="264" t="s">
        <v>357</v>
      </c>
    </row>
    <row r="64" spans="2:9" ht="30">
      <c r="B64" s="264">
        <v>44856</v>
      </c>
      <c r="C64" s="264" t="s">
        <v>68</v>
      </c>
      <c r="D64" s="264" t="s">
        <v>682</v>
      </c>
      <c r="E64" s="261">
        <v>69600</v>
      </c>
      <c r="F64" s="264" t="s">
        <v>651</v>
      </c>
      <c r="G64" s="264" t="s">
        <v>652</v>
      </c>
      <c r="H64" s="264" t="s">
        <v>661</v>
      </c>
      <c r="I64" s="264" t="s">
        <v>357</v>
      </c>
    </row>
    <row r="65" spans="2:9" ht="45">
      <c r="B65" s="264" t="s">
        <v>752</v>
      </c>
      <c r="C65" s="264" t="s">
        <v>68</v>
      </c>
      <c r="D65" s="264" t="s">
        <v>755</v>
      </c>
      <c r="E65" s="261">
        <v>69600</v>
      </c>
      <c r="F65" s="264" t="s">
        <v>755</v>
      </c>
      <c r="G65" s="264" t="s">
        <v>761</v>
      </c>
      <c r="H65" s="264" t="s">
        <v>658</v>
      </c>
      <c r="I65" s="264" t="s">
        <v>357</v>
      </c>
    </row>
    <row r="66" spans="2:9" ht="30">
      <c r="B66" s="264" t="s">
        <v>752</v>
      </c>
      <c r="C66" s="264" t="s">
        <v>68</v>
      </c>
      <c r="D66" s="264" t="s">
        <v>756</v>
      </c>
      <c r="E66" s="261">
        <v>2900</v>
      </c>
      <c r="F66" s="264" t="s">
        <v>756</v>
      </c>
      <c r="G66" s="264" t="s">
        <v>762</v>
      </c>
      <c r="H66" s="264" t="s">
        <v>658</v>
      </c>
      <c r="I66" s="264" t="s">
        <v>357</v>
      </c>
    </row>
    <row r="67" spans="2:9" ht="30">
      <c r="B67" s="264" t="s">
        <v>753</v>
      </c>
      <c r="C67" s="264" t="s">
        <v>68</v>
      </c>
      <c r="D67" s="264" t="s">
        <v>757</v>
      </c>
      <c r="E67" s="261">
        <v>40000</v>
      </c>
      <c r="F67" s="264" t="s">
        <v>757</v>
      </c>
      <c r="G67" s="264" t="s">
        <v>763</v>
      </c>
      <c r="H67" s="264" t="s">
        <v>658</v>
      </c>
      <c r="I67" s="264" t="s">
        <v>357</v>
      </c>
    </row>
    <row r="68" spans="2:9" ht="30">
      <c r="B68" s="264" t="s">
        <v>754</v>
      </c>
      <c r="C68" s="264" t="s">
        <v>68</v>
      </c>
      <c r="D68" s="264" t="s">
        <v>758</v>
      </c>
      <c r="E68" s="261">
        <v>42299.4</v>
      </c>
      <c r="F68" s="264" t="s">
        <v>758</v>
      </c>
      <c r="G68" s="264" t="s">
        <v>764</v>
      </c>
      <c r="H68" s="264" t="s">
        <v>658</v>
      </c>
      <c r="I68" s="264" t="s">
        <v>357</v>
      </c>
    </row>
    <row r="69" spans="2:9" ht="45">
      <c r="B69" s="264" t="s">
        <v>754</v>
      </c>
      <c r="C69" s="264" t="s">
        <v>68</v>
      </c>
      <c r="D69" s="264" t="s">
        <v>759</v>
      </c>
      <c r="E69" s="261">
        <v>30000</v>
      </c>
      <c r="F69" s="264" t="s">
        <v>759</v>
      </c>
      <c r="G69" s="264" t="s">
        <v>765</v>
      </c>
      <c r="H69" s="264" t="s">
        <v>658</v>
      </c>
      <c r="I69" s="264" t="s">
        <v>357</v>
      </c>
    </row>
    <row r="70" spans="2:9" ht="45">
      <c r="B70" s="264" t="s">
        <v>754</v>
      </c>
      <c r="C70" s="264" t="s">
        <v>68</v>
      </c>
      <c r="D70" s="264" t="s">
        <v>760</v>
      </c>
      <c r="E70" s="261">
        <v>29426.88</v>
      </c>
      <c r="F70" s="264" t="s">
        <v>760</v>
      </c>
      <c r="G70" s="264" t="s">
        <v>766</v>
      </c>
      <c r="H70" s="264" t="s">
        <v>658</v>
      </c>
      <c r="I70" s="264" t="s">
        <v>357</v>
      </c>
    </row>
    <row r="71" spans="2:9" ht="45.75" thickBot="1">
      <c r="B71" s="264" t="s">
        <v>754</v>
      </c>
      <c r="C71" s="264" t="s">
        <v>68</v>
      </c>
      <c r="D71" s="264" t="s">
        <v>760</v>
      </c>
      <c r="E71" s="261">
        <v>25368.01</v>
      </c>
      <c r="F71" s="264" t="s">
        <v>760</v>
      </c>
      <c r="G71" s="264" t="s">
        <v>766</v>
      </c>
      <c r="H71" s="264" t="s">
        <v>658</v>
      </c>
      <c r="I71" s="264" t="s">
        <v>357</v>
      </c>
    </row>
    <row r="72" spans="4:9" ht="15.75" thickBot="1">
      <c r="D72" s="247" t="s">
        <v>120</v>
      </c>
      <c r="E72" s="158">
        <f>SUM(E61:E71)</f>
        <v>1374189.47</v>
      </c>
      <c r="F72" s="257"/>
      <c r="G72" s="257"/>
      <c r="H72" s="257"/>
      <c r="I72" s="257"/>
    </row>
    <row r="73" spans="2:9" ht="15">
      <c r="B73" s="15"/>
      <c r="C73" s="15"/>
      <c r="D73" s="242"/>
      <c r="E73" s="15"/>
      <c r="F73" s="15"/>
      <c r="G73" s="15"/>
      <c r="H73" s="15"/>
      <c r="I73" s="15"/>
    </row>
    <row r="74" spans="2:9" ht="15.75" thickBot="1">
      <c r="B74" s="15"/>
      <c r="C74" s="15"/>
      <c r="D74" s="242"/>
      <c r="E74" s="15"/>
      <c r="F74" s="15"/>
      <c r="G74" s="15"/>
      <c r="H74" s="15"/>
      <c r="I74" s="15"/>
    </row>
    <row r="75" spans="2:9" ht="15.75" thickBot="1">
      <c r="B75" s="112" t="s">
        <v>48</v>
      </c>
      <c r="C75" s="224"/>
      <c r="D75" s="246"/>
      <c r="E75" s="92"/>
      <c r="F75" s="113"/>
      <c r="G75" s="113"/>
      <c r="H75" s="113"/>
      <c r="I75" s="113"/>
    </row>
    <row r="76" spans="2:9" ht="30">
      <c r="B76" s="106" t="s">
        <v>692</v>
      </c>
      <c r="C76" s="106" t="s">
        <v>68</v>
      </c>
      <c r="D76" s="106" t="s">
        <v>693</v>
      </c>
      <c r="E76" s="261">
        <v>3150</v>
      </c>
      <c r="F76" s="106" t="s">
        <v>694</v>
      </c>
      <c r="G76" s="106" t="s">
        <v>695</v>
      </c>
      <c r="H76" s="106" t="s">
        <v>691</v>
      </c>
      <c r="I76" s="106" t="s">
        <v>686</v>
      </c>
    </row>
    <row r="77" spans="2:9" ht="15" customHeight="1">
      <c r="B77" s="106" t="s">
        <v>692</v>
      </c>
      <c r="C77" s="106" t="s">
        <v>68</v>
      </c>
      <c r="D77" s="106" t="s">
        <v>750</v>
      </c>
      <c r="E77" s="261">
        <v>7295.82</v>
      </c>
      <c r="F77" s="106" t="s">
        <v>750</v>
      </c>
      <c r="G77" s="106" t="s">
        <v>751</v>
      </c>
      <c r="H77" s="106" t="s">
        <v>691</v>
      </c>
      <c r="I77" s="106" t="s">
        <v>686</v>
      </c>
    </row>
    <row r="78" spans="2:9" ht="30">
      <c r="B78" s="106" t="s">
        <v>683</v>
      </c>
      <c r="C78" s="106" t="s">
        <v>68</v>
      </c>
      <c r="D78" s="106" t="s">
        <v>684</v>
      </c>
      <c r="E78" s="261">
        <v>69600</v>
      </c>
      <c r="F78" s="106" t="s">
        <v>651</v>
      </c>
      <c r="G78" s="106" t="s">
        <v>652</v>
      </c>
      <c r="H78" s="106" t="s">
        <v>661</v>
      </c>
      <c r="I78" s="106" t="s">
        <v>686</v>
      </c>
    </row>
    <row r="79" spans="2:9" ht="15.75" thickBot="1">
      <c r="B79" s="106" t="s">
        <v>687</v>
      </c>
      <c r="C79" s="106" t="s">
        <v>68</v>
      </c>
      <c r="D79" s="106" t="s">
        <v>688</v>
      </c>
      <c r="E79" s="261">
        <v>195000</v>
      </c>
      <c r="F79" s="106" t="s">
        <v>689</v>
      </c>
      <c r="G79" s="106" t="s">
        <v>690</v>
      </c>
      <c r="H79" s="106" t="s">
        <v>691</v>
      </c>
      <c r="I79" s="106" t="s">
        <v>686</v>
      </c>
    </row>
    <row r="80" spans="4:9" ht="15.75" thickBot="1">
      <c r="D80" s="247" t="s">
        <v>120</v>
      </c>
      <c r="E80" s="158">
        <f>SUM(E76:E79)</f>
        <v>275045.82</v>
      </c>
      <c r="F80" s="257"/>
      <c r="G80" s="257"/>
      <c r="H80" s="257"/>
      <c r="I80" s="257"/>
    </row>
    <row r="81" spans="2:9" ht="15">
      <c r="B81" s="263"/>
      <c r="C81" s="263"/>
      <c r="D81" s="249"/>
      <c r="E81" s="184"/>
      <c r="F81" s="257"/>
      <c r="G81" s="257"/>
      <c r="H81" s="257"/>
      <c r="I81" s="257"/>
    </row>
    <row r="82" spans="2:9" ht="15.75" thickBot="1">
      <c r="B82" s="263"/>
      <c r="C82" s="263"/>
      <c r="D82" s="249"/>
      <c r="E82" s="184"/>
      <c r="F82" s="257"/>
      <c r="G82" s="257"/>
      <c r="H82" s="257"/>
      <c r="I82" s="257"/>
    </row>
    <row r="83" spans="2:9" ht="15.75" thickBot="1">
      <c r="B83" s="112" t="s">
        <v>49</v>
      </c>
      <c r="C83" s="224"/>
      <c r="D83" s="246"/>
      <c r="E83" s="92"/>
      <c r="F83" s="113"/>
      <c r="G83" s="113"/>
      <c r="H83" s="113"/>
      <c r="I83" s="113"/>
    </row>
    <row r="84" spans="2:9" ht="30">
      <c r="B84" s="106" t="s">
        <v>712</v>
      </c>
      <c r="C84" s="106" t="s">
        <v>68</v>
      </c>
      <c r="D84" s="106" t="s">
        <v>718</v>
      </c>
      <c r="E84" s="261">
        <v>41760</v>
      </c>
      <c r="F84" s="299" t="s">
        <v>734</v>
      </c>
      <c r="G84" s="300" t="s">
        <v>749</v>
      </c>
      <c r="H84" s="106" t="s">
        <v>691</v>
      </c>
      <c r="I84" s="106" t="s">
        <v>686</v>
      </c>
    </row>
    <row r="85" spans="2:9" ht="30">
      <c r="B85" s="106" t="s">
        <v>712</v>
      </c>
      <c r="C85" s="106" t="s">
        <v>68</v>
      </c>
      <c r="D85" s="106" t="s">
        <v>719</v>
      </c>
      <c r="E85" s="261">
        <v>21149.58</v>
      </c>
      <c r="F85" s="300" t="s">
        <v>735</v>
      </c>
      <c r="G85" s="300" t="s">
        <v>749</v>
      </c>
      <c r="H85" s="106" t="s">
        <v>691</v>
      </c>
      <c r="I85" s="106" t="s">
        <v>686</v>
      </c>
    </row>
    <row r="86" spans="2:9" ht="30">
      <c r="B86" s="106" t="s">
        <v>712</v>
      </c>
      <c r="C86" s="106" t="s">
        <v>68</v>
      </c>
      <c r="D86" s="106" t="s">
        <v>720</v>
      </c>
      <c r="E86" s="261">
        <v>10324</v>
      </c>
      <c r="F86" s="300" t="s">
        <v>734</v>
      </c>
      <c r="G86" s="300" t="s">
        <v>749</v>
      </c>
      <c r="H86" s="106" t="s">
        <v>691</v>
      </c>
      <c r="I86" s="106" t="s">
        <v>686</v>
      </c>
    </row>
    <row r="87" spans="2:9" ht="45">
      <c r="B87" s="106" t="s">
        <v>712</v>
      </c>
      <c r="C87" s="106" t="s">
        <v>68</v>
      </c>
      <c r="D87" s="106" t="s">
        <v>721</v>
      </c>
      <c r="E87" s="261">
        <v>58000</v>
      </c>
      <c r="F87" s="300" t="s">
        <v>736</v>
      </c>
      <c r="G87" s="300" t="s">
        <v>749</v>
      </c>
      <c r="H87" s="106" t="s">
        <v>691</v>
      </c>
      <c r="I87" s="106" t="s">
        <v>686</v>
      </c>
    </row>
    <row r="88" spans="2:9" ht="45">
      <c r="B88" s="106" t="s">
        <v>712</v>
      </c>
      <c r="C88" s="106" t="s">
        <v>68</v>
      </c>
      <c r="D88" s="106" t="s">
        <v>718</v>
      </c>
      <c r="E88" s="261">
        <v>29426.88</v>
      </c>
      <c r="F88" s="300" t="s">
        <v>737</v>
      </c>
      <c r="G88" s="300" t="s">
        <v>749</v>
      </c>
      <c r="H88" s="106" t="s">
        <v>691</v>
      </c>
      <c r="I88" s="106" t="s">
        <v>686</v>
      </c>
    </row>
    <row r="89" spans="2:9" ht="45">
      <c r="B89" s="106" t="s">
        <v>712</v>
      </c>
      <c r="C89" s="106" t="s">
        <v>68</v>
      </c>
      <c r="D89" s="106" t="s">
        <v>722</v>
      </c>
      <c r="E89" s="261">
        <v>7882.2</v>
      </c>
      <c r="F89" s="300" t="s">
        <v>738</v>
      </c>
      <c r="G89" s="300" t="s">
        <v>749</v>
      </c>
      <c r="H89" s="106" t="s">
        <v>691</v>
      </c>
      <c r="I89" s="106" t="s">
        <v>686</v>
      </c>
    </row>
    <row r="90" spans="2:9" ht="30">
      <c r="B90" s="106" t="s">
        <v>713</v>
      </c>
      <c r="C90" s="106" t="s">
        <v>68</v>
      </c>
      <c r="D90" s="106" t="s">
        <v>723</v>
      </c>
      <c r="E90" s="261">
        <v>49880</v>
      </c>
      <c r="F90" s="300" t="s">
        <v>739</v>
      </c>
      <c r="G90" s="300" t="s">
        <v>749</v>
      </c>
      <c r="H90" s="106" t="s">
        <v>691</v>
      </c>
      <c r="I90" s="106" t="s">
        <v>686</v>
      </c>
    </row>
    <row r="91" spans="2:9" ht="30">
      <c r="B91" s="106" t="s">
        <v>714</v>
      </c>
      <c r="C91" s="106" t="s">
        <v>68</v>
      </c>
      <c r="D91" s="106" t="s">
        <v>724</v>
      </c>
      <c r="E91" s="261">
        <v>121800</v>
      </c>
      <c r="F91" s="300" t="s">
        <v>740</v>
      </c>
      <c r="G91" s="300" t="s">
        <v>749</v>
      </c>
      <c r="H91" s="106" t="s">
        <v>691</v>
      </c>
      <c r="I91" s="106" t="s">
        <v>686</v>
      </c>
    </row>
    <row r="92" spans="2:9" ht="30">
      <c r="B92" s="106" t="s">
        <v>714</v>
      </c>
      <c r="C92" s="106" t="s">
        <v>68</v>
      </c>
      <c r="D92" s="106" t="s">
        <v>725</v>
      </c>
      <c r="E92" s="261">
        <v>20300</v>
      </c>
      <c r="F92" s="300" t="s">
        <v>741</v>
      </c>
      <c r="G92" s="300" t="s">
        <v>749</v>
      </c>
      <c r="H92" s="106" t="s">
        <v>691</v>
      </c>
      <c r="I92" s="106" t="s">
        <v>686</v>
      </c>
    </row>
    <row r="93" spans="2:9" ht="30">
      <c r="B93" s="106" t="s">
        <v>714</v>
      </c>
      <c r="C93" s="106" t="s">
        <v>68</v>
      </c>
      <c r="D93" s="106" t="s">
        <v>726</v>
      </c>
      <c r="E93" s="261">
        <v>106720</v>
      </c>
      <c r="F93" s="300" t="s">
        <v>742</v>
      </c>
      <c r="G93" s="300" t="s">
        <v>749</v>
      </c>
      <c r="H93" s="106" t="s">
        <v>691</v>
      </c>
      <c r="I93" s="106" t="s">
        <v>686</v>
      </c>
    </row>
    <row r="94" spans="2:9" ht="30">
      <c r="B94" s="106" t="s">
        <v>714</v>
      </c>
      <c r="C94" s="106" t="s">
        <v>68</v>
      </c>
      <c r="D94" s="106" t="s">
        <v>727</v>
      </c>
      <c r="E94" s="261">
        <v>26100</v>
      </c>
      <c r="F94" s="300" t="s">
        <v>743</v>
      </c>
      <c r="G94" s="300" t="s">
        <v>749</v>
      </c>
      <c r="H94" s="106" t="s">
        <v>691</v>
      </c>
      <c r="I94" s="106" t="s">
        <v>686</v>
      </c>
    </row>
    <row r="95" spans="2:9" ht="30">
      <c r="B95" s="106" t="s">
        <v>715</v>
      </c>
      <c r="C95" s="106" t="s">
        <v>68</v>
      </c>
      <c r="D95" s="106" t="s">
        <v>728</v>
      </c>
      <c r="E95" s="261">
        <v>149640</v>
      </c>
      <c r="F95" s="300" t="s">
        <v>744</v>
      </c>
      <c r="G95" s="300" t="s">
        <v>749</v>
      </c>
      <c r="H95" s="106" t="s">
        <v>691</v>
      </c>
      <c r="I95" s="106" t="s">
        <v>686</v>
      </c>
    </row>
    <row r="96" spans="2:9" ht="30">
      <c r="B96" s="106" t="s">
        <v>716</v>
      </c>
      <c r="C96" s="106" t="s">
        <v>68</v>
      </c>
      <c r="D96" s="106" t="s">
        <v>729</v>
      </c>
      <c r="E96" s="261">
        <v>406000</v>
      </c>
      <c r="F96" s="300" t="s">
        <v>745</v>
      </c>
      <c r="G96" s="300" t="s">
        <v>749</v>
      </c>
      <c r="H96" s="106" t="s">
        <v>691</v>
      </c>
      <c r="I96" s="106" t="s">
        <v>686</v>
      </c>
    </row>
    <row r="97" spans="2:9" ht="30">
      <c r="B97" s="106" t="s">
        <v>716</v>
      </c>
      <c r="C97" s="106" t="s">
        <v>68</v>
      </c>
      <c r="D97" s="106" t="s">
        <v>730</v>
      </c>
      <c r="E97" s="261">
        <v>31900</v>
      </c>
      <c r="F97" s="300" t="s">
        <v>746</v>
      </c>
      <c r="G97" s="300" t="s">
        <v>749</v>
      </c>
      <c r="H97" s="106" t="s">
        <v>691</v>
      </c>
      <c r="I97" s="106" t="s">
        <v>686</v>
      </c>
    </row>
    <row r="98" spans="2:9" ht="45">
      <c r="B98" s="106" t="s">
        <v>685</v>
      </c>
      <c r="C98" s="300" t="s">
        <v>68</v>
      </c>
      <c r="D98" s="300" t="s">
        <v>769</v>
      </c>
      <c r="E98" s="261">
        <v>90000</v>
      </c>
      <c r="F98" s="300" t="s">
        <v>767</v>
      </c>
      <c r="G98" s="300" t="s">
        <v>771</v>
      </c>
      <c r="H98" s="300" t="s">
        <v>768</v>
      </c>
      <c r="I98" s="300" t="s">
        <v>686</v>
      </c>
    </row>
    <row r="99" spans="2:9" ht="45">
      <c r="B99" s="106" t="s">
        <v>685</v>
      </c>
      <c r="C99" s="300" t="s">
        <v>68</v>
      </c>
      <c r="D99" s="300" t="s">
        <v>770</v>
      </c>
      <c r="E99" s="261">
        <v>90000</v>
      </c>
      <c r="F99" s="300" t="s">
        <v>767</v>
      </c>
      <c r="G99" s="300" t="s">
        <v>771</v>
      </c>
      <c r="H99" s="300" t="s">
        <v>768</v>
      </c>
      <c r="I99" s="300" t="s">
        <v>686</v>
      </c>
    </row>
    <row r="100" spans="2:9" ht="30">
      <c r="B100" s="106" t="s">
        <v>717</v>
      </c>
      <c r="C100" s="106" t="s">
        <v>68</v>
      </c>
      <c r="D100" s="106" t="s">
        <v>731</v>
      </c>
      <c r="E100" s="261">
        <v>337106.78</v>
      </c>
      <c r="F100" s="300" t="s">
        <v>747</v>
      </c>
      <c r="G100" s="300" t="s">
        <v>749</v>
      </c>
      <c r="H100" s="106" t="s">
        <v>691</v>
      </c>
      <c r="I100" s="106" t="s">
        <v>686</v>
      </c>
    </row>
    <row r="101" spans="2:9" ht="30">
      <c r="B101" s="106" t="s">
        <v>717</v>
      </c>
      <c r="C101" s="106" t="s">
        <v>68</v>
      </c>
      <c r="D101" s="106" t="s">
        <v>732</v>
      </c>
      <c r="E101" s="261">
        <v>125000</v>
      </c>
      <c r="F101" s="300" t="s">
        <v>748</v>
      </c>
      <c r="G101" s="300" t="s">
        <v>749</v>
      </c>
      <c r="H101" s="106" t="s">
        <v>691</v>
      </c>
      <c r="I101" s="106" t="s">
        <v>686</v>
      </c>
    </row>
    <row r="102" spans="2:9" ht="30.75" thickBot="1">
      <c r="B102" s="106" t="s">
        <v>717</v>
      </c>
      <c r="C102" s="106" t="s">
        <v>68</v>
      </c>
      <c r="D102" s="106" t="s">
        <v>733</v>
      </c>
      <c r="E102" s="261">
        <v>125000</v>
      </c>
      <c r="F102" s="300" t="s">
        <v>748</v>
      </c>
      <c r="G102" s="300" t="s">
        <v>749</v>
      </c>
      <c r="H102" s="106" t="s">
        <v>691</v>
      </c>
      <c r="I102" s="106" t="s">
        <v>686</v>
      </c>
    </row>
    <row r="103" spans="2:9" ht="15.75" thickBot="1">
      <c r="B103" s="109"/>
      <c r="C103" s="109"/>
      <c r="D103" s="247" t="s">
        <v>120</v>
      </c>
      <c r="E103" s="158">
        <f>SUM(E84:E102)</f>
        <v>1847989.4400000002</v>
      </c>
      <c r="F103" s="250"/>
      <c r="G103" s="265"/>
      <c r="H103" s="266"/>
      <c r="I103" s="265"/>
    </row>
    <row r="104" spans="2:9" ht="15">
      <c r="B104" s="15"/>
      <c r="C104" s="15"/>
      <c r="D104" s="242"/>
      <c r="E104" s="186" t="s">
        <v>73</v>
      </c>
      <c r="F104" s="15"/>
      <c r="G104" s="15"/>
      <c r="H104" s="15"/>
      <c r="I104" s="15"/>
    </row>
    <row r="105" spans="2:9" ht="15.75" thickBot="1">
      <c r="B105" s="15"/>
      <c r="C105" s="15"/>
      <c r="D105" s="242"/>
      <c r="E105" s="15"/>
      <c r="F105" s="15"/>
      <c r="G105" s="15"/>
      <c r="H105" s="15"/>
      <c r="I105" s="15"/>
    </row>
    <row r="106" spans="2:9" ht="15.75" thickBot="1">
      <c r="B106" s="15"/>
      <c r="C106" s="15"/>
      <c r="D106" s="247" t="s">
        <v>282</v>
      </c>
      <c r="E106" s="158">
        <f>SUM(E9,E13,E21,E28,E34,E41,E47,E52,E57,E72,E80,E103)</f>
        <v>8531221.370000001</v>
      </c>
      <c r="F106" s="15"/>
      <c r="G106" s="15"/>
      <c r="H106" s="15"/>
      <c r="I106" s="15"/>
    </row>
  </sheetData>
  <sheetProtection/>
  <mergeCells count="3">
    <mergeCell ref="B3:I3"/>
    <mergeCell ref="B4:C4"/>
    <mergeCell ref="B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22"/>
  <sheetViews>
    <sheetView zoomScalePageLayoutView="0" workbookViewId="0" topLeftCell="A67">
      <selection activeCell="B3" sqref="B3:J3"/>
    </sheetView>
  </sheetViews>
  <sheetFormatPr defaultColWidth="11.421875" defaultRowHeight="12.75"/>
  <cols>
    <col min="5" max="5" width="18.28125" style="0" customWidth="1"/>
    <col min="7" max="7" width="27.00390625" style="0" customWidth="1"/>
    <col min="8" max="8" width="22.00390625" style="0" customWidth="1"/>
    <col min="9" max="9" width="32.7109375" style="0" customWidth="1"/>
    <col min="10" max="10" width="36.28125" style="0" customWidth="1"/>
  </cols>
  <sheetData>
    <row r="1" spans="2:10" ht="18.75" thickBot="1">
      <c r="B1" s="276" t="s">
        <v>546</v>
      </c>
      <c r="C1" s="277"/>
      <c r="D1" s="277"/>
      <c r="E1" s="277"/>
      <c r="F1" s="277"/>
      <c r="G1" s="278"/>
      <c r="H1" s="15"/>
      <c r="I1" s="15"/>
      <c r="J1" s="15"/>
    </row>
    <row r="2" spans="2:10" ht="18">
      <c r="B2" s="15"/>
      <c r="C2" s="15"/>
      <c r="D2" s="16"/>
      <c r="E2" s="37"/>
      <c r="F2" s="37"/>
      <c r="G2" s="37"/>
      <c r="H2" s="15"/>
      <c r="I2" s="15"/>
      <c r="J2" s="15"/>
    </row>
    <row r="3" spans="2:10" ht="18.75" thickBot="1">
      <c r="B3" s="279"/>
      <c r="C3" s="279"/>
      <c r="D3" s="279"/>
      <c r="E3" s="279"/>
      <c r="F3" s="279"/>
      <c r="G3" s="279"/>
      <c r="H3" s="279"/>
      <c r="I3" s="279"/>
      <c r="J3" s="279"/>
    </row>
    <row r="4" spans="2:10" ht="15">
      <c r="B4" s="274" t="s">
        <v>57</v>
      </c>
      <c r="C4" s="275"/>
      <c r="D4" s="280"/>
      <c r="E4" s="148"/>
      <c r="F4" s="149"/>
      <c r="G4" s="147"/>
      <c r="H4" s="147"/>
      <c r="I4" s="150"/>
      <c r="J4" s="150"/>
    </row>
    <row r="5" spans="2:10" ht="30.75" thickBot="1">
      <c r="B5" s="151" t="s">
        <v>58</v>
      </c>
      <c r="C5" s="152" t="s">
        <v>59</v>
      </c>
      <c r="D5" s="152" t="s">
        <v>60</v>
      </c>
      <c r="E5" s="152" t="s">
        <v>61</v>
      </c>
      <c r="F5" s="153" t="s">
        <v>62</v>
      </c>
      <c r="G5" s="154" t="s">
        <v>63</v>
      </c>
      <c r="H5" s="155" t="s">
        <v>64</v>
      </c>
      <c r="I5" s="156" t="s">
        <v>65</v>
      </c>
      <c r="J5" s="156" t="s">
        <v>118</v>
      </c>
    </row>
    <row r="6" spans="2:10" ht="16.5" thickBot="1">
      <c r="B6" s="87"/>
      <c r="C6" s="87"/>
      <c r="D6" s="87"/>
      <c r="E6" s="88"/>
      <c r="F6" s="89"/>
      <c r="G6" s="116"/>
      <c r="H6" s="113"/>
      <c r="I6" s="113"/>
      <c r="J6" s="113"/>
    </row>
    <row r="7" spans="2:10" ht="15.75" thickBot="1">
      <c r="B7" s="112" t="s">
        <v>158</v>
      </c>
      <c r="C7" s="224"/>
      <c r="D7" s="224"/>
      <c r="E7" s="225"/>
      <c r="F7" s="92"/>
      <c r="G7" s="116"/>
      <c r="H7" s="116"/>
      <c r="I7" s="116"/>
      <c r="J7" s="116"/>
    </row>
    <row r="8" spans="2:10" ht="15">
      <c r="B8" s="108"/>
      <c r="C8" s="93"/>
      <c r="D8" s="93"/>
      <c r="E8" s="190" t="s">
        <v>298</v>
      </c>
      <c r="F8" s="95"/>
      <c r="G8" s="115"/>
      <c r="H8" s="115"/>
      <c r="I8" s="115"/>
      <c r="J8" s="115"/>
    </row>
    <row r="9" spans="2:10" ht="15">
      <c r="B9" s="107"/>
      <c r="C9" s="97"/>
      <c r="D9" s="93"/>
      <c r="E9" s="98"/>
      <c r="F9" s="99"/>
      <c r="G9" s="115"/>
      <c r="H9" s="115"/>
      <c r="I9" s="115"/>
      <c r="J9" s="115"/>
    </row>
    <row r="10" spans="2:10" ht="15">
      <c r="B10" s="100"/>
      <c r="C10" s="100"/>
      <c r="D10" s="100"/>
      <c r="E10" s="101"/>
      <c r="F10" s="102"/>
      <c r="G10" s="117"/>
      <c r="H10" s="117"/>
      <c r="I10" s="115"/>
      <c r="J10" s="117"/>
    </row>
    <row r="11" spans="2:10" ht="15.75" thickBot="1">
      <c r="B11" s="93" t="s">
        <v>73</v>
      </c>
      <c r="C11" s="103"/>
      <c r="D11" s="103"/>
      <c r="E11" s="129"/>
      <c r="F11" s="130"/>
      <c r="G11" s="115"/>
      <c r="H11" s="115"/>
      <c r="I11" s="115"/>
      <c r="J11" s="115"/>
    </row>
    <row r="12" spans="2:10" ht="15.75" thickBot="1">
      <c r="B12" s="97"/>
      <c r="C12" s="97"/>
      <c r="D12" s="93"/>
      <c r="E12" s="157" t="s">
        <v>120</v>
      </c>
      <c r="F12" s="158">
        <f>SUM(F10:F11)</f>
        <v>0</v>
      </c>
      <c r="G12" s="128"/>
      <c r="H12" s="115"/>
      <c r="I12" s="115"/>
      <c r="J12" s="115"/>
    </row>
    <row r="13" spans="2:10" ht="15.75" thickBot="1">
      <c r="B13" s="226"/>
      <c r="C13" s="226"/>
      <c r="D13" s="226"/>
      <c r="E13" s="227"/>
      <c r="F13" s="111"/>
      <c r="G13" s="228"/>
      <c r="H13" s="228"/>
      <c r="I13" s="228"/>
      <c r="J13" s="228"/>
    </row>
    <row r="14" spans="2:10" ht="15.75" thickBot="1">
      <c r="B14" s="112" t="s">
        <v>164</v>
      </c>
      <c r="C14" s="224"/>
      <c r="D14" s="224"/>
      <c r="E14" s="225"/>
      <c r="F14" s="92"/>
      <c r="G14" s="116"/>
      <c r="H14" s="116"/>
      <c r="I14" s="116"/>
      <c r="J14" s="116"/>
    </row>
    <row r="15" spans="2:10" ht="15">
      <c r="B15" s="108"/>
      <c r="C15" s="93"/>
      <c r="D15" s="93"/>
      <c r="E15" s="190" t="s">
        <v>298</v>
      </c>
      <c r="F15" s="95"/>
      <c r="G15" s="115"/>
      <c r="H15" s="115"/>
      <c r="I15" s="115"/>
      <c r="J15" s="115"/>
    </row>
    <row r="16" spans="2:10" ht="15">
      <c r="B16" s="107"/>
      <c r="C16" s="97"/>
      <c r="D16" s="93"/>
      <c r="E16" s="98"/>
      <c r="F16" s="99"/>
      <c r="G16" s="115"/>
      <c r="H16" s="115"/>
      <c r="I16" s="115"/>
      <c r="J16" s="115"/>
    </row>
    <row r="17" spans="2:10" ht="15">
      <c r="B17" s="100"/>
      <c r="C17" s="100"/>
      <c r="D17" s="100"/>
      <c r="E17" s="101"/>
      <c r="F17" s="102"/>
      <c r="G17" s="117"/>
      <c r="H17" s="117"/>
      <c r="I17" s="115"/>
      <c r="J17" s="117"/>
    </row>
    <row r="18" spans="2:10" ht="15.75" thickBot="1">
      <c r="B18" s="93" t="s">
        <v>73</v>
      </c>
      <c r="C18" s="103"/>
      <c r="D18" s="103"/>
      <c r="E18" s="129"/>
      <c r="F18" s="130"/>
      <c r="G18" s="115"/>
      <c r="H18" s="115"/>
      <c r="I18" s="115"/>
      <c r="J18" s="115"/>
    </row>
    <row r="19" spans="2:10" ht="15.75" thickBot="1">
      <c r="B19" s="97"/>
      <c r="C19" s="97"/>
      <c r="D19" s="93"/>
      <c r="E19" s="157" t="s">
        <v>120</v>
      </c>
      <c r="F19" s="158">
        <f>SUM(F17:F18)</f>
        <v>0</v>
      </c>
      <c r="G19" s="128"/>
      <c r="H19" s="115"/>
      <c r="I19" s="115"/>
      <c r="J19" s="115"/>
    </row>
    <row r="20" spans="2:10" ht="15">
      <c r="B20" s="15"/>
      <c r="C20" s="15"/>
      <c r="D20" s="15"/>
      <c r="E20" s="15"/>
      <c r="F20" s="15"/>
      <c r="G20" s="15"/>
      <c r="H20" s="15"/>
      <c r="I20" s="15"/>
      <c r="J20" s="15"/>
    </row>
    <row r="21" spans="2:10" ht="15">
      <c r="B21" s="100"/>
      <c r="C21" s="100"/>
      <c r="D21" s="100"/>
      <c r="E21" s="101"/>
      <c r="F21" s="102"/>
      <c r="G21" s="117"/>
      <c r="H21" s="117"/>
      <c r="I21" s="115"/>
      <c r="J21" s="117"/>
    </row>
    <row r="22" spans="2:10" ht="15">
      <c r="B22" s="100"/>
      <c r="C22" s="100"/>
      <c r="D22" s="100"/>
      <c r="E22" s="144"/>
      <c r="F22" s="102"/>
      <c r="G22" s="117"/>
      <c r="H22" s="117"/>
      <c r="I22" s="115"/>
      <c r="J22" s="117"/>
    </row>
    <row r="23" spans="2:10" ht="15.75" thickBot="1">
      <c r="B23" s="93" t="s">
        <v>73</v>
      </c>
      <c r="C23" s="103"/>
      <c r="D23" s="103"/>
      <c r="E23" s="129"/>
      <c r="F23" s="130"/>
      <c r="G23" s="115"/>
      <c r="H23" s="115"/>
      <c r="I23" s="115"/>
      <c r="J23" s="115"/>
    </row>
    <row r="24" spans="2:10" ht="15.75" thickBot="1">
      <c r="B24" s="97"/>
      <c r="C24" s="97"/>
      <c r="D24" s="93"/>
      <c r="E24" s="157" t="s">
        <v>120</v>
      </c>
      <c r="F24" s="158">
        <f>SUM(F21:F23)</f>
        <v>0</v>
      </c>
      <c r="G24" s="128"/>
      <c r="H24" s="115"/>
      <c r="I24" s="115"/>
      <c r="J24" s="115"/>
    </row>
    <row r="25" spans="2:10" ht="15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5.75" thickBot="1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5.75" thickBot="1">
      <c r="B27" s="112" t="s">
        <v>39</v>
      </c>
      <c r="C27" s="224"/>
      <c r="D27" s="224"/>
      <c r="E27" s="225"/>
      <c r="F27" s="92"/>
      <c r="G27" s="116"/>
      <c r="H27" s="116"/>
      <c r="I27" s="116"/>
      <c r="J27" s="116"/>
    </row>
    <row r="28" spans="2:10" ht="15">
      <c r="B28" s="191"/>
      <c r="C28" s="191"/>
      <c r="D28" s="192"/>
      <c r="E28" s="191"/>
      <c r="F28" s="193"/>
      <c r="G28" s="115"/>
      <c r="H28" s="115"/>
      <c r="I28" s="115"/>
      <c r="J28" s="115"/>
    </row>
    <row r="29" spans="2:10" ht="15">
      <c r="B29" s="191"/>
      <c r="C29" s="191"/>
      <c r="D29" s="192"/>
      <c r="E29" s="191"/>
      <c r="F29" s="193"/>
      <c r="G29" s="115"/>
      <c r="H29" s="115"/>
      <c r="I29" s="115"/>
      <c r="J29" s="115"/>
    </row>
    <row r="30" spans="2:10" ht="15">
      <c r="B30" s="100"/>
      <c r="C30" s="100"/>
      <c r="D30" s="100"/>
      <c r="E30" s="101"/>
      <c r="F30" s="102"/>
      <c r="G30" s="117"/>
      <c r="H30" s="117"/>
      <c r="I30" s="115"/>
      <c r="J30" s="117"/>
    </row>
    <row r="31" spans="2:10" ht="15">
      <c r="B31" s="93"/>
      <c r="C31" s="103"/>
      <c r="D31" s="103"/>
      <c r="E31" s="129"/>
      <c r="F31" s="130"/>
      <c r="G31" s="115"/>
      <c r="H31" s="115"/>
      <c r="I31" s="115"/>
      <c r="J31" s="115"/>
    </row>
    <row r="32" spans="2:10" ht="15.75" thickBot="1">
      <c r="B32" s="107" t="s">
        <v>73</v>
      </c>
      <c r="C32" s="97"/>
      <c r="D32" s="93"/>
      <c r="E32" s="98"/>
      <c r="F32" s="99"/>
      <c r="G32" s="115"/>
      <c r="H32" s="115"/>
      <c r="I32" s="115"/>
      <c r="J32" s="115"/>
    </row>
    <row r="33" spans="2:10" ht="15.75" thickBot="1">
      <c r="B33" s="97"/>
      <c r="C33" s="97"/>
      <c r="D33" s="93"/>
      <c r="E33" s="157" t="s">
        <v>120</v>
      </c>
      <c r="F33" s="158"/>
      <c r="G33" s="128"/>
      <c r="H33" s="115"/>
      <c r="I33" s="115"/>
      <c r="J33" s="115"/>
    </row>
    <row r="34" spans="2:10" ht="15">
      <c r="B34" s="15"/>
      <c r="C34" s="15"/>
      <c r="D34" s="15"/>
      <c r="E34" s="15"/>
      <c r="F34" s="15"/>
      <c r="G34" s="15"/>
      <c r="H34" s="15"/>
      <c r="I34" s="15"/>
      <c r="J34" s="15"/>
    </row>
    <row r="35" spans="2:10" ht="15.75" thickBot="1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5.75" thickBot="1">
      <c r="B36" s="112" t="s">
        <v>40</v>
      </c>
      <c r="C36" s="224"/>
      <c r="D36" s="224"/>
      <c r="E36" s="225"/>
      <c r="F36" s="92"/>
      <c r="G36" s="116"/>
      <c r="H36" s="116"/>
      <c r="I36" s="116"/>
      <c r="J36" s="116"/>
    </row>
    <row r="37" spans="2:10" ht="15">
      <c r="B37" s="108"/>
      <c r="C37" s="93"/>
      <c r="D37" s="93"/>
      <c r="E37" s="190"/>
      <c r="F37" s="95"/>
      <c r="G37" s="115"/>
      <c r="H37" s="115"/>
      <c r="I37" s="115"/>
      <c r="J37" s="115"/>
    </row>
    <row r="38" spans="2:10" ht="15">
      <c r="B38" s="107"/>
      <c r="C38" s="97"/>
      <c r="D38" s="93"/>
      <c r="E38" s="98"/>
      <c r="F38" s="99"/>
      <c r="G38" s="115"/>
      <c r="H38" s="115"/>
      <c r="I38" s="115"/>
      <c r="J38" s="115"/>
    </row>
    <row r="39" spans="2:10" ht="15">
      <c r="B39" s="100"/>
      <c r="C39" s="100"/>
      <c r="D39" s="100"/>
      <c r="E39" s="101"/>
      <c r="F39" s="102"/>
      <c r="G39" s="117"/>
      <c r="H39" s="117"/>
      <c r="I39" s="115"/>
      <c r="J39" s="117"/>
    </row>
    <row r="40" spans="2:10" ht="15.75" thickBot="1">
      <c r="B40" s="93" t="s">
        <v>73</v>
      </c>
      <c r="C40" s="103"/>
      <c r="D40" s="103"/>
      <c r="E40" s="129"/>
      <c r="F40" s="130"/>
      <c r="G40" s="115"/>
      <c r="H40" s="115"/>
      <c r="I40" s="115"/>
      <c r="J40" s="115"/>
    </row>
    <row r="41" spans="2:10" ht="15.75" thickBot="1">
      <c r="B41" s="97"/>
      <c r="C41" s="97"/>
      <c r="D41" s="93"/>
      <c r="E41" s="157" t="s">
        <v>120</v>
      </c>
      <c r="F41" s="158">
        <f>SUM(F39:F40)</f>
        <v>0</v>
      </c>
      <c r="G41" s="128"/>
      <c r="H41" s="115"/>
      <c r="I41" s="115"/>
      <c r="J41" s="115"/>
    </row>
    <row r="42" spans="2:10" ht="15.75" thickBot="1">
      <c r="B42" s="226"/>
      <c r="C42" s="226"/>
      <c r="D42" s="226"/>
      <c r="E42" s="227"/>
      <c r="F42" s="111"/>
      <c r="G42" s="228"/>
      <c r="H42" s="228"/>
      <c r="I42" s="228"/>
      <c r="J42" s="228"/>
    </row>
    <row r="43" spans="2:10" ht="15.75" thickBot="1">
      <c r="B43" s="112" t="s">
        <v>41</v>
      </c>
      <c r="C43" s="224"/>
      <c r="D43" s="224"/>
      <c r="E43" s="225"/>
      <c r="F43" s="92"/>
      <c r="G43" s="116"/>
      <c r="H43" s="116"/>
      <c r="I43" s="116"/>
      <c r="J43" s="116"/>
    </row>
    <row r="44" spans="2:10" ht="15">
      <c r="B44" s="108"/>
      <c r="C44" s="93"/>
      <c r="D44" s="93"/>
      <c r="E44" s="190"/>
      <c r="F44" s="95"/>
      <c r="G44" s="115"/>
      <c r="H44" s="115"/>
      <c r="I44" s="115"/>
      <c r="J44" s="115"/>
    </row>
    <row r="45" spans="2:10" ht="15">
      <c r="B45" s="178"/>
      <c r="C45" s="100"/>
      <c r="D45" s="93"/>
      <c r="E45" s="101"/>
      <c r="F45" s="99"/>
      <c r="G45" s="115"/>
      <c r="H45" s="115"/>
      <c r="I45" s="117"/>
      <c r="J45" s="115"/>
    </row>
    <row r="46" spans="2:10" ht="15">
      <c r="B46" s="100"/>
      <c r="C46" s="100"/>
      <c r="D46" s="93"/>
      <c r="E46" s="101"/>
      <c r="F46" s="99"/>
      <c r="G46" s="115"/>
      <c r="H46" s="115"/>
      <c r="I46" s="117"/>
      <c r="J46" s="115"/>
    </row>
    <row r="47" spans="2:10" ht="15">
      <c r="B47" s="100"/>
      <c r="C47" s="100"/>
      <c r="D47" s="100"/>
      <c r="E47" s="101"/>
      <c r="F47" s="102"/>
      <c r="G47" s="117"/>
      <c r="H47" s="115"/>
      <c r="I47" s="117"/>
      <c r="J47" s="115"/>
    </row>
    <row r="48" spans="2:10" ht="15.75" thickBot="1">
      <c r="B48" s="100"/>
      <c r="C48" s="100"/>
      <c r="D48" s="103"/>
      <c r="E48" s="101"/>
      <c r="F48" s="130"/>
      <c r="G48" s="115"/>
      <c r="H48" s="115"/>
      <c r="I48" s="117"/>
      <c r="J48" s="115"/>
    </row>
    <row r="49" spans="2:10" ht="15.75" thickBot="1">
      <c r="B49" s="97"/>
      <c r="C49" s="97"/>
      <c r="D49" s="93"/>
      <c r="E49" s="157" t="s">
        <v>120</v>
      </c>
      <c r="F49" s="158">
        <f>SUM(F45:F48)</f>
        <v>0</v>
      </c>
      <c r="G49" s="128"/>
      <c r="H49" s="115"/>
      <c r="I49" s="115"/>
      <c r="J49" s="115"/>
    </row>
    <row r="50" spans="2:10" ht="15">
      <c r="B50" s="15"/>
      <c r="C50" s="15"/>
      <c r="D50" s="15"/>
      <c r="E50" s="15"/>
      <c r="F50" s="15"/>
      <c r="G50" s="15"/>
      <c r="H50" s="15"/>
      <c r="I50" s="15"/>
      <c r="J50" s="15"/>
    </row>
    <row r="51" spans="2:10" ht="15.75" thickBot="1">
      <c r="B51" s="15"/>
      <c r="C51" s="15"/>
      <c r="D51" s="15"/>
      <c r="E51" s="15"/>
      <c r="F51" s="15"/>
      <c r="G51" s="15"/>
      <c r="H51" s="15"/>
      <c r="I51" s="15"/>
      <c r="J51" s="15"/>
    </row>
    <row r="52" spans="2:10" ht="15.75" thickBot="1">
      <c r="B52" s="112" t="s">
        <v>42</v>
      </c>
      <c r="C52" s="224"/>
      <c r="D52" s="224"/>
      <c r="E52" s="225"/>
      <c r="F52" s="92"/>
      <c r="G52" s="116"/>
      <c r="H52" s="116"/>
      <c r="I52" s="116"/>
      <c r="J52" s="116"/>
    </row>
    <row r="53" spans="2:10" ht="15">
      <c r="B53" s="107"/>
      <c r="C53" s="100"/>
      <c r="D53" s="93"/>
      <c r="E53" s="190"/>
      <c r="F53" s="99"/>
      <c r="G53" s="115"/>
      <c r="H53" s="115"/>
      <c r="I53" s="115"/>
      <c r="J53" s="187"/>
    </row>
    <row r="54" spans="2:10" ht="15">
      <c r="B54" s="107"/>
      <c r="C54" s="97"/>
      <c r="D54" s="93"/>
      <c r="E54" s="98"/>
      <c r="F54" s="99"/>
      <c r="G54" s="115"/>
      <c r="H54" s="115"/>
      <c r="I54" s="115"/>
      <c r="J54" s="115"/>
    </row>
    <row r="55" spans="2:10" ht="15">
      <c r="B55" s="100"/>
      <c r="C55" s="100"/>
      <c r="D55" s="100"/>
      <c r="E55" s="101"/>
      <c r="F55" s="102"/>
      <c r="G55" s="117"/>
      <c r="H55" s="117"/>
      <c r="I55" s="115"/>
      <c r="J55" s="117"/>
    </row>
    <row r="56" spans="2:10" ht="15.75" thickBot="1">
      <c r="B56" s="93" t="s">
        <v>73</v>
      </c>
      <c r="C56" s="103"/>
      <c r="D56" s="103"/>
      <c r="E56" s="129"/>
      <c r="F56" s="130"/>
      <c r="G56" s="115"/>
      <c r="H56" s="115"/>
      <c r="I56" s="115"/>
      <c r="J56" s="115"/>
    </row>
    <row r="57" spans="2:10" ht="15.75" thickBot="1">
      <c r="B57" s="97"/>
      <c r="C57" s="97"/>
      <c r="D57" s="93"/>
      <c r="E57" s="157" t="s">
        <v>120</v>
      </c>
      <c r="F57" s="158">
        <f>SUM(F55:F56)</f>
        <v>0</v>
      </c>
      <c r="G57" s="128"/>
      <c r="H57" s="115"/>
      <c r="I57" s="115"/>
      <c r="J57" s="115"/>
    </row>
    <row r="58" spans="2:10" ht="15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15.75" thickBot="1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15.75" thickBot="1">
      <c r="B60" s="112" t="s">
        <v>44</v>
      </c>
      <c r="C60" s="224"/>
      <c r="D60" s="224"/>
      <c r="E60" s="225"/>
      <c r="F60" s="92"/>
      <c r="G60" s="116"/>
      <c r="H60" s="116"/>
      <c r="I60" s="116"/>
      <c r="J60" s="116"/>
    </row>
    <row r="61" spans="2:10" ht="36">
      <c r="B61" s="208" t="s">
        <v>588</v>
      </c>
      <c r="C61" s="208" t="s">
        <v>68</v>
      </c>
      <c r="D61" s="220">
        <v>43</v>
      </c>
      <c r="E61" s="235" t="s">
        <v>589</v>
      </c>
      <c r="F61" s="236">
        <v>33832</v>
      </c>
      <c r="G61" s="115" t="s">
        <v>371</v>
      </c>
      <c r="H61" s="231" t="s">
        <v>590</v>
      </c>
      <c r="I61" s="115" t="s">
        <v>591</v>
      </c>
      <c r="J61" s="115" t="s">
        <v>357</v>
      </c>
    </row>
    <row r="62" spans="2:10" ht="15">
      <c r="B62" s="107"/>
      <c r="C62" s="97"/>
      <c r="D62" s="93"/>
      <c r="E62" s="98"/>
      <c r="F62" s="99"/>
      <c r="G62" s="115"/>
      <c r="H62" s="115"/>
      <c r="I62" s="115"/>
      <c r="J62" s="115"/>
    </row>
    <row r="63" spans="2:10" ht="15">
      <c r="B63" s="100"/>
      <c r="C63" s="100"/>
      <c r="D63" s="100"/>
      <c r="E63" s="101"/>
      <c r="F63" s="102"/>
      <c r="G63" s="117"/>
      <c r="H63" s="117"/>
      <c r="I63" s="115"/>
      <c r="J63" s="117"/>
    </row>
    <row r="64" spans="2:10" ht="15.75" thickBot="1">
      <c r="B64" s="93" t="s">
        <v>73</v>
      </c>
      <c r="C64" s="103"/>
      <c r="D64" s="103"/>
      <c r="E64" s="129"/>
      <c r="F64" s="130"/>
      <c r="G64" s="115"/>
      <c r="H64" s="115"/>
      <c r="I64" s="115"/>
      <c r="J64" s="115"/>
    </row>
    <row r="65" spans="2:10" ht="15.75" thickBot="1">
      <c r="B65" s="97"/>
      <c r="C65" s="97"/>
      <c r="D65" s="93"/>
      <c r="E65" s="157" t="s">
        <v>120</v>
      </c>
      <c r="F65" s="158">
        <f>SUM(F61:F64)</f>
        <v>33832</v>
      </c>
      <c r="G65" s="128"/>
      <c r="H65" s="115"/>
      <c r="I65" s="115"/>
      <c r="J65" s="115"/>
    </row>
    <row r="66" spans="2:10" ht="1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5.75" thickBot="1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5.75" thickBot="1">
      <c r="B68" s="112" t="s">
        <v>45</v>
      </c>
      <c r="C68" s="224"/>
      <c r="D68" s="224"/>
      <c r="E68" s="225"/>
      <c r="F68" s="92"/>
      <c r="G68" s="116"/>
      <c r="H68" s="116"/>
      <c r="I68" s="116"/>
      <c r="J68" s="116"/>
    </row>
    <row r="69" spans="2:10" ht="15">
      <c r="B69" s="191"/>
      <c r="C69" s="191"/>
      <c r="D69" s="192"/>
      <c r="E69" s="191"/>
      <c r="F69" s="193"/>
      <c r="G69" s="115"/>
      <c r="H69" s="115"/>
      <c r="I69" s="115"/>
      <c r="J69" s="115"/>
    </row>
    <row r="70" spans="2:10" ht="15">
      <c r="B70" s="191"/>
      <c r="C70" s="191"/>
      <c r="D70" s="192"/>
      <c r="E70" s="191"/>
      <c r="F70" s="193"/>
      <c r="G70" s="115"/>
      <c r="H70" s="231"/>
      <c r="I70" s="115"/>
      <c r="J70" s="115"/>
    </row>
    <row r="71" spans="2:10" ht="15">
      <c r="B71" s="100"/>
      <c r="C71" s="100"/>
      <c r="D71" s="100"/>
      <c r="E71" s="101"/>
      <c r="F71" s="102"/>
      <c r="G71" s="117"/>
      <c r="H71" s="117"/>
      <c r="I71" s="115"/>
      <c r="J71" s="117"/>
    </row>
    <row r="72" spans="2:10" ht="15.75" thickBot="1">
      <c r="B72" s="93" t="s">
        <v>73</v>
      </c>
      <c r="C72" s="103"/>
      <c r="D72" s="103"/>
      <c r="E72" s="129"/>
      <c r="F72" s="130"/>
      <c r="G72" s="115"/>
      <c r="H72" s="115"/>
      <c r="I72" s="115"/>
      <c r="J72" s="115"/>
    </row>
    <row r="73" spans="2:10" ht="15.75" thickBot="1">
      <c r="B73" s="97"/>
      <c r="C73" s="97"/>
      <c r="D73" s="93"/>
      <c r="E73" s="157" t="s">
        <v>120</v>
      </c>
      <c r="F73" s="158">
        <f>SUM(F69:F72)</f>
        <v>0</v>
      </c>
      <c r="G73" s="128"/>
      <c r="H73" s="115"/>
      <c r="I73" s="115"/>
      <c r="J73" s="115"/>
    </row>
    <row r="74" spans="2:10" ht="1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5.75" thickBot="1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5.75" thickBot="1">
      <c r="B76" s="112" t="s">
        <v>46</v>
      </c>
      <c r="C76" s="224"/>
      <c r="D76" s="224"/>
      <c r="E76" s="225"/>
      <c r="F76" s="92"/>
      <c r="G76" s="116"/>
      <c r="H76" s="116"/>
      <c r="I76" s="116"/>
      <c r="J76" s="116"/>
    </row>
    <row r="77" spans="2:10" ht="48">
      <c r="B77" s="208" t="s">
        <v>592</v>
      </c>
      <c r="C77" s="208" t="s">
        <v>68</v>
      </c>
      <c r="D77" s="220">
        <v>15</v>
      </c>
      <c r="E77" s="235" t="s">
        <v>593</v>
      </c>
      <c r="F77" s="237">
        <v>10440</v>
      </c>
      <c r="G77" s="115" t="s">
        <v>594</v>
      </c>
      <c r="H77" s="231" t="s">
        <v>590</v>
      </c>
      <c r="I77" s="115" t="s">
        <v>591</v>
      </c>
      <c r="J77" s="115" t="s">
        <v>357</v>
      </c>
    </row>
    <row r="78" spans="2:10" ht="15">
      <c r="B78" s="107"/>
      <c r="C78" s="97"/>
      <c r="D78" s="93"/>
      <c r="E78" s="98"/>
      <c r="F78" s="99"/>
      <c r="G78" s="115"/>
      <c r="H78" s="115"/>
      <c r="I78" s="115"/>
      <c r="J78" s="115"/>
    </row>
    <row r="79" spans="2:10" ht="15">
      <c r="B79" s="100"/>
      <c r="C79" s="100"/>
      <c r="D79" s="100"/>
      <c r="E79" s="101"/>
      <c r="F79" s="102"/>
      <c r="G79" s="117"/>
      <c r="H79" s="117"/>
      <c r="I79" s="115"/>
      <c r="J79" s="117"/>
    </row>
    <row r="80" spans="2:10" ht="15.75" thickBot="1">
      <c r="B80" s="93" t="s">
        <v>73</v>
      </c>
      <c r="C80" s="103"/>
      <c r="D80" s="103"/>
      <c r="E80" s="129"/>
      <c r="F80" s="130"/>
      <c r="G80" s="115"/>
      <c r="H80" s="115"/>
      <c r="I80" s="115"/>
      <c r="J80" s="115"/>
    </row>
    <row r="81" spans="2:10" ht="15.75" thickBot="1">
      <c r="B81" s="97"/>
      <c r="C81" s="97"/>
      <c r="D81" s="93"/>
      <c r="E81" s="157" t="s">
        <v>120</v>
      </c>
      <c r="F81" s="158">
        <f>SUM(F77:F80)</f>
        <v>10440</v>
      </c>
      <c r="G81" s="128"/>
      <c r="H81" s="115"/>
      <c r="I81" s="115"/>
      <c r="J81" s="115"/>
    </row>
    <row r="82" spans="2:10" ht="15">
      <c r="B82" s="232"/>
      <c r="C82" s="232"/>
      <c r="D82" s="233"/>
      <c r="E82" s="234"/>
      <c r="F82" s="184"/>
      <c r="G82" s="228"/>
      <c r="H82" s="228"/>
      <c r="I82" s="228"/>
      <c r="J82" s="228"/>
    </row>
    <row r="83" spans="2:10" ht="15.75" thickBot="1">
      <c r="B83" s="232"/>
      <c r="C83" s="232"/>
      <c r="D83" s="233"/>
      <c r="E83" s="234"/>
      <c r="F83" s="184"/>
      <c r="G83" s="228"/>
      <c r="H83" s="228"/>
      <c r="I83" s="228"/>
      <c r="J83" s="228"/>
    </row>
    <row r="84" spans="2:10" ht="15.75" thickBot="1">
      <c r="B84" s="112" t="s">
        <v>47</v>
      </c>
      <c r="C84" s="224"/>
      <c r="D84" s="224"/>
      <c r="E84" s="225"/>
      <c r="F84" s="92"/>
      <c r="G84" s="116"/>
      <c r="H84" s="116"/>
      <c r="I84" s="116"/>
      <c r="J84" s="116"/>
    </row>
    <row r="85" spans="2:10" ht="86.25">
      <c r="B85" s="208" t="s">
        <v>595</v>
      </c>
      <c r="C85" s="208" t="s">
        <v>68</v>
      </c>
      <c r="D85" s="220">
        <v>51</v>
      </c>
      <c r="E85" s="238" t="s">
        <v>596</v>
      </c>
      <c r="F85" s="236">
        <v>42572</v>
      </c>
      <c r="G85" s="116" t="s">
        <v>597</v>
      </c>
      <c r="H85" s="231" t="s">
        <v>598</v>
      </c>
      <c r="I85" s="115" t="s">
        <v>591</v>
      </c>
      <c r="J85" s="116"/>
    </row>
    <row r="86" spans="2:10" ht="62.25">
      <c r="B86" s="208" t="s">
        <v>595</v>
      </c>
      <c r="C86" s="208" t="s">
        <v>68</v>
      </c>
      <c r="D86" s="220">
        <v>52</v>
      </c>
      <c r="E86" s="238" t="s">
        <v>599</v>
      </c>
      <c r="F86" s="236">
        <v>42299.17</v>
      </c>
      <c r="G86" s="116" t="s">
        <v>371</v>
      </c>
      <c r="H86" s="231" t="s">
        <v>598</v>
      </c>
      <c r="I86" s="115" t="s">
        <v>591</v>
      </c>
      <c r="J86" s="116"/>
    </row>
    <row r="87" spans="2:10" ht="86.25">
      <c r="B87" s="208" t="s">
        <v>595</v>
      </c>
      <c r="C87" s="208" t="s">
        <v>68</v>
      </c>
      <c r="D87" s="220">
        <v>53</v>
      </c>
      <c r="E87" s="238" t="s">
        <v>600</v>
      </c>
      <c r="F87" s="236">
        <v>35000</v>
      </c>
      <c r="G87" s="116" t="s">
        <v>601</v>
      </c>
      <c r="H87" s="231" t="s">
        <v>598</v>
      </c>
      <c r="I87" s="115" t="s">
        <v>591</v>
      </c>
      <c r="J87" s="116"/>
    </row>
    <row r="88" spans="2:10" ht="72">
      <c r="B88" s="208" t="s">
        <v>595</v>
      </c>
      <c r="C88" s="208" t="s">
        <v>68</v>
      </c>
      <c r="D88" s="220">
        <v>56</v>
      </c>
      <c r="E88" s="238" t="s">
        <v>602</v>
      </c>
      <c r="F88" s="236">
        <v>29426.88</v>
      </c>
      <c r="G88" s="115" t="s">
        <v>603</v>
      </c>
      <c r="H88" s="231" t="s">
        <v>598</v>
      </c>
      <c r="I88" s="115" t="s">
        <v>591</v>
      </c>
      <c r="J88" s="115"/>
    </row>
    <row r="89" spans="2:10" ht="15">
      <c r="B89" s="107"/>
      <c r="C89" s="100"/>
      <c r="D89" s="93"/>
      <c r="E89" s="101"/>
      <c r="F89" s="99"/>
      <c r="G89" s="115"/>
      <c r="H89" s="115"/>
      <c r="I89" s="115"/>
      <c r="J89" s="187"/>
    </row>
    <row r="90" spans="2:10" ht="15.75" thickBot="1">
      <c r="B90" s="93" t="s">
        <v>73</v>
      </c>
      <c r="C90" s="103"/>
      <c r="D90" s="103"/>
      <c r="E90" s="129"/>
      <c r="F90" s="130"/>
      <c r="G90" s="115"/>
      <c r="H90" s="115"/>
      <c r="I90" s="115"/>
      <c r="J90" s="115"/>
    </row>
    <row r="91" spans="2:10" ht="15.75" thickBot="1">
      <c r="B91" s="97"/>
      <c r="C91" s="97"/>
      <c r="D91" s="93"/>
      <c r="E91" s="157" t="s">
        <v>120</v>
      </c>
      <c r="F91" s="158">
        <f>SUM(F87:F90)</f>
        <v>64426.880000000005</v>
      </c>
      <c r="G91" s="128"/>
      <c r="H91" s="115"/>
      <c r="I91" s="115"/>
      <c r="J91" s="115"/>
    </row>
    <row r="92" spans="2:10" ht="15">
      <c r="B92" s="15"/>
      <c r="C92" s="15"/>
      <c r="D92" s="15"/>
      <c r="E92" s="15"/>
      <c r="F92" s="15"/>
      <c r="G92" s="15"/>
      <c r="H92" s="15"/>
      <c r="I92" s="15"/>
      <c r="J92" s="15"/>
    </row>
    <row r="93" spans="2:10" ht="15.75" thickBot="1">
      <c r="B93" s="15"/>
      <c r="C93" s="15"/>
      <c r="D93" s="15"/>
      <c r="E93" s="15"/>
      <c r="F93" s="15"/>
      <c r="G93" s="15"/>
      <c r="H93" s="15"/>
      <c r="I93" s="15"/>
      <c r="J93" s="15"/>
    </row>
    <row r="94" spans="2:10" ht="15.75" thickBot="1">
      <c r="B94" s="112" t="s">
        <v>48</v>
      </c>
      <c r="C94" s="224"/>
      <c r="D94" s="224"/>
      <c r="E94" s="225"/>
      <c r="F94" s="92"/>
      <c r="G94" s="116"/>
      <c r="H94" s="116"/>
      <c r="I94" s="116"/>
      <c r="J94" s="116"/>
    </row>
    <row r="95" spans="2:10" ht="15">
      <c r="B95" s="108"/>
      <c r="C95" s="93"/>
      <c r="D95" s="93"/>
      <c r="E95" s="144"/>
      <c r="F95" s="102"/>
      <c r="G95" s="189"/>
      <c r="H95" s="115"/>
      <c r="I95" s="117"/>
      <c r="J95" s="115"/>
    </row>
    <row r="96" spans="2:10" ht="15">
      <c r="B96" s="93"/>
      <c r="C96" s="103"/>
      <c r="D96" s="103"/>
      <c r="E96" s="101"/>
      <c r="F96" s="130"/>
      <c r="G96" s="117"/>
      <c r="H96" s="117"/>
      <c r="I96" s="117"/>
      <c r="J96" s="115"/>
    </row>
    <row r="97" spans="2:10" ht="15">
      <c r="B97" s="100"/>
      <c r="C97" s="100"/>
      <c r="D97" s="100"/>
      <c r="E97" s="101"/>
      <c r="F97" s="102"/>
      <c r="G97" s="117"/>
      <c r="H97" s="117"/>
      <c r="I97" s="117"/>
      <c r="J97" s="115"/>
    </row>
    <row r="98" spans="2:10" ht="15.75" thickBot="1">
      <c r="B98" s="178"/>
      <c r="C98" s="100"/>
      <c r="D98" s="93"/>
      <c r="E98" s="101"/>
      <c r="F98" s="99"/>
      <c r="G98" s="115"/>
      <c r="H98" s="117"/>
      <c r="I98" s="117"/>
      <c r="J98" s="115"/>
    </row>
    <row r="99" spans="2:10" ht="15.75" thickBot="1">
      <c r="B99" s="97"/>
      <c r="C99" s="97"/>
      <c r="D99" s="93"/>
      <c r="E99" s="157" t="s">
        <v>120</v>
      </c>
      <c r="F99" s="158">
        <f>SUM(F95:F98)</f>
        <v>0</v>
      </c>
      <c r="G99" s="128"/>
      <c r="H99" s="115"/>
      <c r="I99" s="115"/>
      <c r="J99" s="115"/>
    </row>
    <row r="100" spans="2:10" ht="15">
      <c r="B100" s="232"/>
      <c r="C100" s="232"/>
      <c r="D100" s="226"/>
      <c r="E100" s="234"/>
      <c r="F100" s="184"/>
      <c r="G100" s="228"/>
      <c r="H100" s="228"/>
      <c r="I100" s="228"/>
      <c r="J100" s="228"/>
    </row>
    <row r="101" spans="2:10" ht="15.75" thickBot="1">
      <c r="B101" s="232"/>
      <c r="C101" s="232"/>
      <c r="D101" s="226"/>
      <c r="E101" s="234"/>
      <c r="F101" s="184"/>
      <c r="G101" s="228"/>
      <c r="H101" s="228"/>
      <c r="I101" s="228"/>
      <c r="J101" s="228"/>
    </row>
    <row r="102" spans="2:10" ht="15.75" thickBot="1">
      <c r="B102" s="112" t="s">
        <v>49</v>
      </c>
      <c r="C102" s="224"/>
      <c r="D102" s="224"/>
      <c r="E102" s="225"/>
      <c r="F102" s="92"/>
      <c r="G102" s="116"/>
      <c r="H102" s="116"/>
      <c r="I102" s="116"/>
      <c r="J102" s="116"/>
    </row>
    <row r="103" spans="2:10" ht="60">
      <c r="B103" s="208" t="s">
        <v>604</v>
      </c>
      <c r="C103" s="208" t="s">
        <v>68</v>
      </c>
      <c r="D103" s="220">
        <v>72</v>
      </c>
      <c r="E103" s="239" t="s">
        <v>605</v>
      </c>
      <c r="F103" s="236">
        <v>21149.7</v>
      </c>
      <c r="G103" s="99" t="s">
        <v>371</v>
      </c>
      <c r="H103" s="117" t="s">
        <v>606</v>
      </c>
      <c r="I103" s="115" t="s">
        <v>591</v>
      </c>
      <c r="J103" s="115" t="s">
        <v>357</v>
      </c>
    </row>
    <row r="104" spans="2:10" ht="72">
      <c r="B104" s="208" t="s">
        <v>604</v>
      </c>
      <c r="C104" s="208" t="s">
        <v>68</v>
      </c>
      <c r="D104" s="220">
        <v>73</v>
      </c>
      <c r="E104" s="239" t="s">
        <v>607</v>
      </c>
      <c r="F104" s="236">
        <v>17500</v>
      </c>
      <c r="G104" s="99" t="s">
        <v>608</v>
      </c>
      <c r="H104" s="117" t="s">
        <v>606</v>
      </c>
      <c r="I104" s="115" t="s">
        <v>591</v>
      </c>
      <c r="J104" s="115" t="s">
        <v>357</v>
      </c>
    </row>
    <row r="105" spans="2:10" ht="72">
      <c r="B105" s="208" t="s">
        <v>604</v>
      </c>
      <c r="C105" s="208" t="s">
        <v>68</v>
      </c>
      <c r="D105" s="220">
        <v>75</v>
      </c>
      <c r="E105" s="239" t="s">
        <v>609</v>
      </c>
      <c r="F105" s="236">
        <v>29426.88</v>
      </c>
      <c r="G105" s="99" t="s">
        <v>457</v>
      </c>
      <c r="H105" s="117" t="s">
        <v>606</v>
      </c>
      <c r="I105" s="115" t="s">
        <v>591</v>
      </c>
      <c r="J105" s="115" t="s">
        <v>357</v>
      </c>
    </row>
    <row r="106" spans="2:10" ht="48">
      <c r="B106" s="208" t="s">
        <v>610</v>
      </c>
      <c r="C106" s="208" t="s">
        <v>68</v>
      </c>
      <c r="D106" s="220">
        <v>89</v>
      </c>
      <c r="E106" s="239" t="s">
        <v>611</v>
      </c>
      <c r="F106" s="236">
        <v>21149.58</v>
      </c>
      <c r="G106" s="99" t="s">
        <v>371</v>
      </c>
      <c r="H106" s="117" t="s">
        <v>612</v>
      </c>
      <c r="I106" s="115" t="s">
        <v>591</v>
      </c>
      <c r="J106" s="115" t="s">
        <v>357</v>
      </c>
    </row>
    <row r="107" spans="2:10" ht="72">
      <c r="B107" s="208" t="s">
        <v>610</v>
      </c>
      <c r="C107" s="208" t="s">
        <v>68</v>
      </c>
      <c r="D107" s="220">
        <v>90</v>
      </c>
      <c r="E107" s="239" t="s">
        <v>613</v>
      </c>
      <c r="F107" s="236">
        <v>17500</v>
      </c>
      <c r="G107" s="99" t="s">
        <v>608</v>
      </c>
      <c r="H107" s="117" t="s">
        <v>612</v>
      </c>
      <c r="I107" s="115" t="s">
        <v>591</v>
      </c>
      <c r="J107" s="115" t="s">
        <v>357</v>
      </c>
    </row>
    <row r="108" spans="2:10" ht="48">
      <c r="B108" s="208" t="s">
        <v>614</v>
      </c>
      <c r="C108" s="208" t="s">
        <v>68</v>
      </c>
      <c r="D108" s="220">
        <v>120</v>
      </c>
      <c r="E108" s="239" t="s">
        <v>615</v>
      </c>
      <c r="F108" s="236">
        <v>185310</v>
      </c>
      <c r="G108" s="99" t="s">
        <v>616</v>
      </c>
      <c r="H108" s="117" t="s">
        <v>617</v>
      </c>
      <c r="I108" s="115" t="s">
        <v>591</v>
      </c>
      <c r="J108" s="115" t="s">
        <v>357</v>
      </c>
    </row>
    <row r="109" spans="2:10" ht="36">
      <c r="B109" s="208" t="s">
        <v>614</v>
      </c>
      <c r="C109" s="208" t="s">
        <v>156</v>
      </c>
      <c r="D109" s="220">
        <v>88</v>
      </c>
      <c r="E109" s="239" t="s">
        <v>618</v>
      </c>
      <c r="F109" s="236">
        <v>455.04</v>
      </c>
      <c r="G109" s="99" t="s">
        <v>619</v>
      </c>
      <c r="H109" s="115" t="s">
        <v>620</v>
      </c>
      <c r="I109" s="115" t="s">
        <v>591</v>
      </c>
      <c r="J109" s="115" t="s">
        <v>357</v>
      </c>
    </row>
    <row r="110" spans="2:10" ht="48">
      <c r="B110" s="208" t="s">
        <v>614</v>
      </c>
      <c r="C110" s="208" t="s">
        <v>156</v>
      </c>
      <c r="D110" s="220">
        <v>101</v>
      </c>
      <c r="E110" s="239" t="s">
        <v>621</v>
      </c>
      <c r="F110" s="236">
        <v>336400</v>
      </c>
      <c r="G110" s="99" t="s">
        <v>381</v>
      </c>
      <c r="H110" s="117" t="s">
        <v>617</v>
      </c>
      <c r="I110" s="115" t="s">
        <v>591</v>
      </c>
      <c r="J110" s="115" t="s">
        <v>357</v>
      </c>
    </row>
    <row r="111" spans="2:10" ht="48">
      <c r="B111" s="208" t="s">
        <v>614</v>
      </c>
      <c r="C111" s="208" t="s">
        <v>156</v>
      </c>
      <c r="D111" s="220">
        <v>103</v>
      </c>
      <c r="E111" s="239" t="s">
        <v>622</v>
      </c>
      <c r="F111" s="236">
        <v>195196.68</v>
      </c>
      <c r="G111" s="99" t="s">
        <v>623</v>
      </c>
      <c r="H111" s="117" t="s">
        <v>617</v>
      </c>
      <c r="I111" s="115" t="s">
        <v>591</v>
      </c>
      <c r="J111" s="115" t="s">
        <v>357</v>
      </c>
    </row>
    <row r="112" spans="2:10" ht="45">
      <c r="B112" s="208" t="s">
        <v>614</v>
      </c>
      <c r="C112" s="208" t="s">
        <v>156</v>
      </c>
      <c r="D112" s="220">
        <v>104</v>
      </c>
      <c r="E112" s="239" t="s">
        <v>624</v>
      </c>
      <c r="F112" s="236">
        <v>108402</v>
      </c>
      <c r="G112" s="99" t="s">
        <v>623</v>
      </c>
      <c r="H112" s="117" t="s">
        <v>617</v>
      </c>
      <c r="I112" s="115" t="s">
        <v>591</v>
      </c>
      <c r="J112" s="115" t="s">
        <v>357</v>
      </c>
    </row>
    <row r="113" spans="2:10" ht="48">
      <c r="B113" s="208" t="s">
        <v>614</v>
      </c>
      <c r="C113" s="208" t="s">
        <v>156</v>
      </c>
      <c r="D113" s="220">
        <v>105</v>
      </c>
      <c r="E113" s="239" t="s">
        <v>625</v>
      </c>
      <c r="F113" s="236">
        <v>141652.24</v>
      </c>
      <c r="G113" s="99" t="s">
        <v>623</v>
      </c>
      <c r="H113" s="117" t="s">
        <v>617</v>
      </c>
      <c r="I113" s="115" t="s">
        <v>591</v>
      </c>
      <c r="J113" s="115" t="s">
        <v>357</v>
      </c>
    </row>
    <row r="114" spans="2:10" ht="48">
      <c r="B114" s="208" t="s">
        <v>614</v>
      </c>
      <c r="C114" s="208" t="s">
        <v>156</v>
      </c>
      <c r="D114" s="220">
        <v>106</v>
      </c>
      <c r="E114" s="239" t="s">
        <v>626</v>
      </c>
      <c r="F114" s="236">
        <v>147575.2</v>
      </c>
      <c r="G114" s="99" t="s">
        <v>623</v>
      </c>
      <c r="H114" s="117" t="s">
        <v>617</v>
      </c>
      <c r="I114" s="115" t="s">
        <v>591</v>
      </c>
      <c r="J114" s="115" t="s">
        <v>357</v>
      </c>
    </row>
    <row r="115" spans="2:10" ht="48">
      <c r="B115" s="208" t="s">
        <v>614</v>
      </c>
      <c r="C115" s="208" t="s">
        <v>156</v>
      </c>
      <c r="D115" s="220">
        <v>107</v>
      </c>
      <c r="E115" s="239" t="s">
        <v>627</v>
      </c>
      <c r="F115" s="236">
        <v>365400</v>
      </c>
      <c r="G115" s="99" t="s">
        <v>623</v>
      </c>
      <c r="H115" s="117" t="s">
        <v>617</v>
      </c>
      <c r="I115" s="115" t="s">
        <v>591</v>
      </c>
      <c r="J115" s="115" t="s">
        <v>357</v>
      </c>
    </row>
    <row r="116" spans="2:10" ht="45">
      <c r="B116" s="208" t="s">
        <v>614</v>
      </c>
      <c r="C116" s="208" t="s">
        <v>156</v>
      </c>
      <c r="D116" s="220">
        <v>119</v>
      </c>
      <c r="E116" s="239" t="s">
        <v>628</v>
      </c>
      <c r="F116" s="236">
        <v>69600</v>
      </c>
      <c r="G116" s="99" t="s">
        <v>629</v>
      </c>
      <c r="H116" s="117" t="s">
        <v>617</v>
      </c>
      <c r="I116" s="115" t="s">
        <v>591</v>
      </c>
      <c r="J116" s="115" t="s">
        <v>357</v>
      </c>
    </row>
    <row r="117" spans="2:10" ht="48">
      <c r="B117" s="208" t="s">
        <v>614</v>
      </c>
      <c r="C117" s="208" t="s">
        <v>156</v>
      </c>
      <c r="D117" s="220">
        <v>121</v>
      </c>
      <c r="E117" s="239" t="s">
        <v>630</v>
      </c>
      <c r="F117" s="236">
        <v>230000</v>
      </c>
      <c r="G117" s="99" t="s">
        <v>631</v>
      </c>
      <c r="H117" s="117" t="s">
        <v>617</v>
      </c>
      <c r="I117" s="115" t="s">
        <v>591</v>
      </c>
      <c r="J117" s="115" t="s">
        <v>357</v>
      </c>
    </row>
    <row r="118" spans="2:10" ht="45.75" thickBot="1">
      <c r="B118" s="208" t="s">
        <v>614</v>
      </c>
      <c r="C118" s="208" t="s">
        <v>156</v>
      </c>
      <c r="D118" s="220">
        <v>136</v>
      </c>
      <c r="E118" s="239" t="s">
        <v>632</v>
      </c>
      <c r="F118" s="236">
        <v>167040</v>
      </c>
      <c r="G118" s="99" t="s">
        <v>633</v>
      </c>
      <c r="H118" s="117" t="s">
        <v>617</v>
      </c>
      <c r="I118" s="115" t="s">
        <v>591</v>
      </c>
      <c r="J118" s="115" t="s">
        <v>357</v>
      </c>
    </row>
    <row r="119" spans="2:10" ht="15.75" thickBot="1">
      <c r="B119" s="97"/>
      <c r="C119" s="97"/>
      <c r="D119" s="93"/>
      <c r="E119" s="157" t="s">
        <v>120</v>
      </c>
      <c r="F119" s="240">
        <f>SUM(F103:F118)</f>
        <v>2053757.3199999998</v>
      </c>
      <c r="G119" s="128"/>
      <c r="H119" s="115"/>
      <c r="I119" s="115"/>
      <c r="J119" s="115"/>
    </row>
    <row r="120" spans="2:10" ht="15">
      <c r="B120" s="15"/>
      <c r="C120" s="15"/>
      <c r="D120" s="15"/>
      <c r="E120" s="15"/>
      <c r="F120" s="186" t="s">
        <v>73</v>
      </c>
      <c r="G120" s="15"/>
      <c r="H120" s="15"/>
      <c r="I120" s="15"/>
      <c r="J120" s="15"/>
    </row>
    <row r="121" spans="2:10" ht="15.75" thickBot="1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 ht="15.75" thickBot="1">
      <c r="B122" s="15"/>
      <c r="C122" s="15"/>
      <c r="D122" s="15"/>
      <c r="E122" s="157" t="s">
        <v>282</v>
      </c>
      <c r="F122" s="240">
        <f>SUM(F118:F121)</f>
        <v>2220797.32</v>
      </c>
      <c r="G122" s="15"/>
      <c r="H122" s="15"/>
      <c r="I122" s="15"/>
      <c r="J122" s="15"/>
    </row>
  </sheetData>
  <sheetProtection/>
  <mergeCells count="3">
    <mergeCell ref="B1:G1"/>
    <mergeCell ref="B3:J3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5" max="5" width="16.28125" style="0" customWidth="1"/>
    <col min="6" max="6" width="12.57421875" style="0" customWidth="1"/>
    <col min="7" max="7" width="24.57421875" style="0" customWidth="1"/>
    <col min="8" max="8" width="22.7109375" style="0" customWidth="1"/>
    <col min="9" max="9" width="37.140625" style="0" customWidth="1"/>
    <col min="10" max="10" width="36.28125" style="0" customWidth="1"/>
  </cols>
  <sheetData>
    <row r="1" spans="2:10" ht="18.75" thickBot="1">
      <c r="B1" s="276" t="s">
        <v>546</v>
      </c>
      <c r="C1" s="277"/>
      <c r="D1" s="277"/>
      <c r="E1" s="277"/>
      <c r="F1" s="277"/>
      <c r="G1" s="278"/>
      <c r="H1" s="15"/>
      <c r="I1" s="15"/>
      <c r="J1" s="15"/>
    </row>
    <row r="2" spans="2:10" ht="18">
      <c r="B2" s="15"/>
      <c r="C2" s="15"/>
      <c r="D2" s="16"/>
      <c r="E2" s="37"/>
      <c r="F2" s="37"/>
      <c r="G2" s="37"/>
      <c r="H2" s="15"/>
      <c r="I2" s="15"/>
      <c r="J2" s="15"/>
    </row>
    <row r="3" spans="2:10" ht="18.75" thickBot="1">
      <c r="B3" s="279"/>
      <c r="C3" s="279"/>
      <c r="D3" s="279"/>
      <c r="E3" s="279"/>
      <c r="F3" s="279"/>
      <c r="G3" s="279"/>
      <c r="H3" s="279"/>
      <c r="I3" s="279"/>
      <c r="J3" s="279"/>
    </row>
    <row r="4" spans="2:10" ht="15">
      <c r="B4" s="274" t="s">
        <v>57</v>
      </c>
      <c r="C4" s="275"/>
      <c r="D4" s="280"/>
      <c r="E4" s="148"/>
      <c r="F4" s="149"/>
      <c r="G4" s="147"/>
      <c r="H4" s="147"/>
      <c r="I4" s="150"/>
      <c r="J4" s="150"/>
    </row>
    <row r="5" spans="2:10" ht="30.75" thickBot="1">
      <c r="B5" s="151" t="s">
        <v>58</v>
      </c>
      <c r="C5" s="152" t="s">
        <v>59</v>
      </c>
      <c r="D5" s="152" t="s">
        <v>60</v>
      </c>
      <c r="E5" s="152" t="s">
        <v>61</v>
      </c>
      <c r="F5" s="153" t="s">
        <v>62</v>
      </c>
      <c r="G5" s="154" t="s">
        <v>63</v>
      </c>
      <c r="H5" s="155" t="s">
        <v>64</v>
      </c>
      <c r="I5" s="156" t="s">
        <v>65</v>
      </c>
      <c r="J5" s="156" t="s">
        <v>118</v>
      </c>
    </row>
    <row r="6" spans="2:10" ht="16.5" thickBot="1">
      <c r="B6" s="87"/>
      <c r="C6" s="87"/>
      <c r="D6" s="87"/>
      <c r="E6" s="88"/>
      <c r="F6" s="89"/>
      <c r="G6" s="116"/>
      <c r="H6" s="113"/>
      <c r="I6" s="113"/>
      <c r="J6" s="113"/>
    </row>
    <row r="7" spans="2:10" ht="15.75" thickBot="1">
      <c r="B7" s="112" t="s">
        <v>158</v>
      </c>
      <c r="C7" s="224"/>
      <c r="D7" s="224"/>
      <c r="E7" s="225"/>
      <c r="F7" s="92"/>
      <c r="G7" s="116"/>
      <c r="H7" s="116"/>
      <c r="I7" s="116"/>
      <c r="J7" s="116"/>
    </row>
    <row r="8" spans="2:10" ht="15">
      <c r="B8" s="108"/>
      <c r="C8" s="93"/>
      <c r="D8" s="93"/>
      <c r="E8" s="190" t="s">
        <v>298</v>
      </c>
      <c r="F8" s="95"/>
      <c r="G8" s="115"/>
      <c r="H8" s="115"/>
      <c r="I8" s="115"/>
      <c r="J8" s="115"/>
    </row>
    <row r="9" spans="2:10" ht="15">
      <c r="B9" s="107"/>
      <c r="C9" s="97"/>
      <c r="D9" s="93"/>
      <c r="E9" s="98"/>
      <c r="F9" s="99"/>
      <c r="G9" s="115"/>
      <c r="H9" s="115"/>
      <c r="I9" s="115"/>
      <c r="J9" s="115"/>
    </row>
    <row r="10" spans="2:10" ht="15">
      <c r="B10" s="100"/>
      <c r="C10" s="100"/>
      <c r="D10" s="100"/>
      <c r="E10" s="101"/>
      <c r="F10" s="102"/>
      <c r="G10" s="117"/>
      <c r="H10" s="117"/>
      <c r="I10" s="115"/>
      <c r="J10" s="117"/>
    </row>
    <row r="11" spans="2:10" ht="15.75" thickBot="1">
      <c r="B11" s="93" t="s">
        <v>73</v>
      </c>
      <c r="C11" s="103"/>
      <c r="D11" s="103"/>
      <c r="E11" s="129"/>
      <c r="F11" s="130"/>
      <c r="G11" s="115"/>
      <c r="H11" s="115"/>
      <c r="I11" s="115"/>
      <c r="J11" s="115"/>
    </row>
    <row r="12" spans="2:10" ht="15.75" thickBot="1">
      <c r="B12" s="97"/>
      <c r="C12" s="97"/>
      <c r="D12" s="93"/>
      <c r="E12" s="157" t="s">
        <v>120</v>
      </c>
      <c r="F12" s="158">
        <f>SUM(F10:F11)</f>
        <v>0</v>
      </c>
      <c r="G12" s="128"/>
      <c r="H12" s="115"/>
      <c r="I12" s="115"/>
      <c r="J12" s="115"/>
    </row>
    <row r="13" spans="2:10" ht="15.75" thickBot="1">
      <c r="B13" s="226"/>
      <c r="C13" s="226"/>
      <c r="D13" s="226"/>
      <c r="E13" s="227"/>
      <c r="F13" s="111"/>
      <c r="G13" s="228"/>
      <c r="H13" s="228"/>
      <c r="I13" s="228"/>
      <c r="J13" s="228"/>
    </row>
    <row r="14" spans="2:10" ht="15.75" thickBot="1">
      <c r="B14" s="112" t="s">
        <v>164</v>
      </c>
      <c r="C14" s="224"/>
      <c r="D14" s="224"/>
      <c r="E14" s="225"/>
      <c r="F14" s="92"/>
      <c r="G14" s="116"/>
      <c r="H14" s="116"/>
      <c r="I14" s="116"/>
      <c r="J14" s="116"/>
    </row>
    <row r="15" spans="2:10" ht="15">
      <c r="B15" s="108"/>
      <c r="C15" s="93"/>
      <c r="D15" s="93"/>
      <c r="E15" s="190" t="s">
        <v>298</v>
      </c>
      <c r="F15" s="95"/>
      <c r="G15" s="115"/>
      <c r="H15" s="115"/>
      <c r="I15" s="115"/>
      <c r="J15" s="115"/>
    </row>
    <row r="16" spans="2:10" ht="15">
      <c r="B16" s="107"/>
      <c r="C16" s="97"/>
      <c r="D16" s="93"/>
      <c r="E16" s="98"/>
      <c r="F16" s="99"/>
      <c r="G16" s="115"/>
      <c r="H16" s="115"/>
      <c r="I16" s="115"/>
      <c r="J16" s="115"/>
    </row>
    <row r="17" spans="2:10" ht="15">
      <c r="B17" s="100"/>
      <c r="C17" s="100"/>
      <c r="D17" s="100"/>
      <c r="E17" s="101"/>
      <c r="F17" s="102"/>
      <c r="G17" s="117"/>
      <c r="H17" s="117"/>
      <c r="I17" s="115"/>
      <c r="J17" s="117"/>
    </row>
    <row r="18" spans="2:10" ht="15.75" thickBot="1">
      <c r="B18" s="93" t="s">
        <v>73</v>
      </c>
      <c r="C18" s="103"/>
      <c r="D18" s="103"/>
      <c r="E18" s="129"/>
      <c r="F18" s="130"/>
      <c r="G18" s="115"/>
      <c r="H18" s="115"/>
      <c r="I18" s="115"/>
      <c r="J18" s="115"/>
    </row>
    <row r="19" spans="2:10" ht="15.75" thickBot="1">
      <c r="B19" s="97"/>
      <c r="C19" s="97"/>
      <c r="D19" s="93"/>
      <c r="E19" s="157" t="s">
        <v>120</v>
      </c>
      <c r="F19" s="158">
        <f>SUM(F17:F18)</f>
        <v>0</v>
      </c>
      <c r="G19" s="128"/>
      <c r="H19" s="115"/>
      <c r="I19" s="115"/>
      <c r="J19" s="115"/>
    </row>
    <row r="20" spans="2:10" ht="15">
      <c r="B20" s="15"/>
      <c r="C20" s="15"/>
      <c r="D20" s="15"/>
      <c r="E20" s="15"/>
      <c r="F20" s="15"/>
      <c r="G20" s="15"/>
      <c r="H20" s="15"/>
      <c r="I20" s="15"/>
      <c r="J20" s="15"/>
    </row>
    <row r="21" spans="2:10" ht="15">
      <c r="B21" s="100"/>
      <c r="C21" s="100"/>
      <c r="D21" s="100"/>
      <c r="E21" s="101"/>
      <c r="F21" s="102"/>
      <c r="G21" s="117"/>
      <c r="H21" s="117"/>
      <c r="I21" s="115"/>
      <c r="J21" s="117"/>
    </row>
    <row r="22" spans="2:10" ht="15">
      <c r="B22" s="100"/>
      <c r="C22" s="100"/>
      <c r="D22" s="100"/>
      <c r="E22" s="144"/>
      <c r="F22" s="102"/>
      <c r="G22" s="117"/>
      <c r="H22" s="117"/>
      <c r="I22" s="115"/>
      <c r="J22" s="117"/>
    </row>
    <row r="23" spans="2:10" ht="15.75" thickBot="1">
      <c r="B23" s="93" t="s">
        <v>73</v>
      </c>
      <c r="C23" s="103"/>
      <c r="D23" s="103"/>
      <c r="E23" s="129"/>
      <c r="F23" s="130"/>
      <c r="G23" s="115"/>
      <c r="H23" s="115"/>
      <c r="I23" s="115"/>
      <c r="J23" s="115"/>
    </row>
    <row r="24" spans="2:10" ht="15.75" thickBot="1">
      <c r="B24" s="97"/>
      <c r="C24" s="97"/>
      <c r="D24" s="93"/>
      <c r="E24" s="157" t="s">
        <v>120</v>
      </c>
      <c r="F24" s="158">
        <f>SUM(F21:F23)</f>
        <v>0</v>
      </c>
      <c r="G24" s="128"/>
      <c r="H24" s="115"/>
      <c r="I24" s="115"/>
      <c r="J24" s="115"/>
    </row>
    <row r="25" spans="2:10" ht="15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5.75" thickBot="1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5.75" thickBot="1">
      <c r="B27" s="112" t="s">
        <v>39</v>
      </c>
      <c r="C27" s="224"/>
      <c r="D27" s="224"/>
      <c r="E27" s="225"/>
      <c r="F27" s="92"/>
      <c r="G27" s="116"/>
      <c r="H27" s="116"/>
      <c r="I27" s="116"/>
      <c r="J27" s="116"/>
    </row>
    <row r="28" spans="2:10" ht="15">
      <c r="B28" s="191" t="s">
        <v>547</v>
      </c>
      <c r="C28" s="191" t="s">
        <v>68</v>
      </c>
      <c r="D28" s="192">
        <v>32</v>
      </c>
      <c r="E28" s="191" t="s">
        <v>548</v>
      </c>
      <c r="F28" s="193">
        <v>1800</v>
      </c>
      <c r="G28" s="115" t="s">
        <v>549</v>
      </c>
      <c r="H28" s="115" t="s">
        <v>550</v>
      </c>
      <c r="I28" s="115" t="s">
        <v>551</v>
      </c>
      <c r="J28" s="115" t="s">
        <v>552</v>
      </c>
    </row>
    <row r="29" spans="2:10" ht="15">
      <c r="B29" s="191" t="s">
        <v>547</v>
      </c>
      <c r="C29" s="191" t="s">
        <v>68</v>
      </c>
      <c r="D29" s="192">
        <v>33</v>
      </c>
      <c r="E29" s="191" t="s">
        <v>553</v>
      </c>
      <c r="F29" s="193">
        <v>2400</v>
      </c>
      <c r="G29" s="115" t="s">
        <v>354</v>
      </c>
      <c r="H29" s="115" t="s">
        <v>550</v>
      </c>
      <c r="I29" s="115" t="s">
        <v>551</v>
      </c>
      <c r="J29" s="115" t="s">
        <v>552</v>
      </c>
    </row>
    <row r="30" spans="2:10" ht="15">
      <c r="B30" s="100"/>
      <c r="C30" s="100"/>
      <c r="D30" s="100"/>
      <c r="E30" s="101"/>
      <c r="F30" s="102"/>
      <c r="G30" s="117"/>
      <c r="H30" s="117"/>
      <c r="I30" s="115"/>
      <c r="J30" s="117"/>
    </row>
    <row r="31" spans="2:10" ht="15">
      <c r="B31" s="93"/>
      <c r="C31" s="103"/>
      <c r="D31" s="103"/>
      <c r="E31" s="129"/>
      <c r="F31" s="130"/>
      <c r="G31" s="115"/>
      <c r="H31" s="115"/>
      <c r="I31" s="115"/>
      <c r="J31" s="115"/>
    </row>
    <row r="32" spans="2:10" ht="15.75" thickBot="1">
      <c r="B32" s="107" t="s">
        <v>73</v>
      </c>
      <c r="C32" s="97"/>
      <c r="D32" s="93"/>
      <c r="E32" s="98"/>
      <c r="F32" s="99"/>
      <c r="G32" s="115"/>
      <c r="H32" s="115"/>
      <c r="I32" s="115"/>
      <c r="J32" s="115"/>
    </row>
    <row r="33" spans="2:10" ht="15.75" thickBot="1">
      <c r="B33" s="97"/>
      <c r="C33" s="97"/>
      <c r="D33" s="93"/>
      <c r="E33" s="157" t="s">
        <v>120</v>
      </c>
      <c r="F33" s="158">
        <v>4200</v>
      </c>
      <c r="G33" s="128"/>
      <c r="H33" s="115"/>
      <c r="I33" s="115"/>
      <c r="J33" s="115"/>
    </row>
    <row r="34" spans="2:10" ht="15">
      <c r="B34" s="15"/>
      <c r="C34" s="15"/>
      <c r="D34" s="15"/>
      <c r="E34" s="15"/>
      <c r="F34" s="15"/>
      <c r="G34" s="15"/>
      <c r="H34" s="15"/>
      <c r="I34" s="15"/>
      <c r="J34" s="15"/>
    </row>
    <row r="35" spans="2:10" ht="15.75" thickBot="1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5.75" thickBot="1">
      <c r="B36" s="112" t="s">
        <v>40</v>
      </c>
      <c r="C36" s="224"/>
      <c r="D36" s="224"/>
      <c r="E36" s="225"/>
      <c r="F36" s="92"/>
      <c r="G36" s="116"/>
      <c r="H36" s="116"/>
      <c r="I36" s="116"/>
      <c r="J36" s="116"/>
    </row>
    <row r="37" spans="2:10" ht="15">
      <c r="B37" s="108"/>
      <c r="C37" s="93"/>
      <c r="D37" s="93"/>
      <c r="E37" s="190" t="s">
        <v>298</v>
      </c>
      <c r="F37" s="95"/>
      <c r="G37" s="115"/>
      <c r="H37" s="115"/>
      <c r="I37" s="115"/>
      <c r="J37" s="115"/>
    </row>
    <row r="38" spans="2:10" ht="15">
      <c r="B38" s="107"/>
      <c r="C38" s="97"/>
      <c r="D38" s="93"/>
      <c r="E38" s="98"/>
      <c r="F38" s="99"/>
      <c r="G38" s="115"/>
      <c r="H38" s="115"/>
      <c r="I38" s="115"/>
      <c r="J38" s="115"/>
    </row>
    <row r="39" spans="2:10" ht="15">
      <c r="B39" s="100"/>
      <c r="C39" s="100"/>
      <c r="D39" s="100"/>
      <c r="E39" s="101"/>
      <c r="F39" s="102"/>
      <c r="G39" s="117"/>
      <c r="H39" s="117"/>
      <c r="I39" s="115"/>
      <c r="J39" s="117"/>
    </row>
    <row r="40" spans="2:10" ht="15.75" thickBot="1">
      <c r="B40" s="93" t="s">
        <v>73</v>
      </c>
      <c r="C40" s="103"/>
      <c r="D40" s="103"/>
      <c r="E40" s="129"/>
      <c r="F40" s="130"/>
      <c r="G40" s="115"/>
      <c r="H40" s="115"/>
      <c r="I40" s="115"/>
      <c r="J40" s="115"/>
    </row>
    <row r="41" spans="2:10" ht="15.75" thickBot="1">
      <c r="B41" s="97"/>
      <c r="C41" s="97"/>
      <c r="D41" s="93"/>
      <c r="E41" s="157" t="s">
        <v>120</v>
      </c>
      <c r="F41" s="158">
        <f>SUM(F39:F40)</f>
        <v>0</v>
      </c>
      <c r="G41" s="128"/>
      <c r="H41" s="115"/>
      <c r="I41" s="115"/>
      <c r="J41" s="115"/>
    </row>
    <row r="42" spans="2:10" ht="15.75" thickBot="1">
      <c r="B42" s="226"/>
      <c r="C42" s="226"/>
      <c r="D42" s="226"/>
      <c r="E42" s="227"/>
      <c r="F42" s="111"/>
      <c r="G42" s="228"/>
      <c r="H42" s="228"/>
      <c r="I42" s="228"/>
      <c r="J42" s="228"/>
    </row>
    <row r="43" spans="2:10" ht="15.75" thickBot="1">
      <c r="B43" s="112" t="s">
        <v>41</v>
      </c>
      <c r="C43" s="224"/>
      <c r="D43" s="224"/>
      <c r="E43" s="225"/>
      <c r="F43" s="92"/>
      <c r="G43" s="116"/>
      <c r="H43" s="116"/>
      <c r="I43" s="116"/>
      <c r="J43" s="116"/>
    </row>
    <row r="44" spans="2:10" ht="15">
      <c r="B44" s="108"/>
      <c r="C44" s="93"/>
      <c r="D44" s="93"/>
      <c r="E44" s="190" t="s">
        <v>298</v>
      </c>
      <c r="F44" s="95"/>
      <c r="G44" s="115"/>
      <c r="H44" s="115"/>
      <c r="I44" s="115"/>
      <c r="J44" s="115"/>
    </row>
    <row r="45" spans="2:10" ht="15">
      <c r="B45" s="178"/>
      <c r="C45" s="100"/>
      <c r="D45" s="93"/>
      <c r="E45" s="101"/>
      <c r="F45" s="99"/>
      <c r="G45" s="115"/>
      <c r="H45" s="115"/>
      <c r="I45" s="117"/>
      <c r="J45" s="115"/>
    </row>
    <row r="46" spans="2:10" ht="15">
      <c r="B46" s="100"/>
      <c r="C46" s="100"/>
      <c r="D46" s="93"/>
      <c r="E46" s="101"/>
      <c r="F46" s="99"/>
      <c r="G46" s="115"/>
      <c r="H46" s="115"/>
      <c r="I46" s="117"/>
      <c r="J46" s="115"/>
    </row>
    <row r="47" spans="2:10" ht="15">
      <c r="B47" s="100"/>
      <c r="C47" s="100"/>
      <c r="D47" s="100"/>
      <c r="E47" s="101"/>
      <c r="F47" s="102"/>
      <c r="G47" s="117"/>
      <c r="H47" s="115"/>
      <c r="I47" s="117"/>
      <c r="J47" s="115"/>
    </row>
    <row r="48" spans="2:10" ht="15.75" thickBot="1">
      <c r="B48" s="100"/>
      <c r="C48" s="100"/>
      <c r="D48" s="103"/>
      <c r="E48" s="101"/>
      <c r="F48" s="130"/>
      <c r="G48" s="115"/>
      <c r="H48" s="115"/>
      <c r="I48" s="117"/>
      <c r="J48" s="115"/>
    </row>
    <row r="49" spans="2:10" ht="15.75" thickBot="1">
      <c r="B49" s="97"/>
      <c r="C49" s="97"/>
      <c r="D49" s="93"/>
      <c r="E49" s="157" t="s">
        <v>120</v>
      </c>
      <c r="F49" s="158">
        <f>SUM(F45:F48)</f>
        <v>0</v>
      </c>
      <c r="G49" s="128"/>
      <c r="H49" s="115"/>
      <c r="I49" s="115"/>
      <c r="J49" s="115"/>
    </row>
    <row r="50" spans="2:10" ht="15">
      <c r="B50" s="15"/>
      <c r="C50" s="15"/>
      <c r="D50" s="15"/>
      <c r="E50" s="15"/>
      <c r="F50" s="15"/>
      <c r="G50" s="15"/>
      <c r="H50" s="15"/>
      <c r="I50" s="15"/>
      <c r="J50" s="15"/>
    </row>
    <row r="51" spans="2:10" ht="15.75" thickBot="1">
      <c r="B51" s="15"/>
      <c r="C51" s="15"/>
      <c r="D51" s="15"/>
      <c r="E51" s="15"/>
      <c r="F51" s="15"/>
      <c r="G51" s="15"/>
      <c r="H51" s="15"/>
      <c r="I51" s="15"/>
      <c r="J51" s="15"/>
    </row>
    <row r="52" spans="2:10" ht="15.75" thickBot="1">
      <c r="B52" s="112" t="s">
        <v>42</v>
      </c>
      <c r="C52" s="224"/>
      <c r="D52" s="224"/>
      <c r="E52" s="225"/>
      <c r="F52" s="92"/>
      <c r="G52" s="116"/>
      <c r="H52" s="116"/>
      <c r="I52" s="116"/>
      <c r="J52" s="116"/>
    </row>
    <row r="53" spans="2:10" ht="15">
      <c r="B53" s="107"/>
      <c r="C53" s="100"/>
      <c r="D53" s="93"/>
      <c r="E53" s="190" t="s">
        <v>298</v>
      </c>
      <c r="F53" s="99"/>
      <c r="G53" s="115"/>
      <c r="H53" s="115"/>
      <c r="I53" s="115"/>
      <c r="J53" s="187"/>
    </row>
    <row r="54" spans="2:10" ht="15">
      <c r="B54" s="107"/>
      <c r="C54" s="97"/>
      <c r="D54" s="93"/>
      <c r="E54" s="98"/>
      <c r="F54" s="99"/>
      <c r="G54" s="115"/>
      <c r="H54" s="115"/>
      <c r="I54" s="115"/>
      <c r="J54" s="115"/>
    </row>
    <row r="55" spans="2:10" ht="15">
      <c r="B55" s="100"/>
      <c r="C55" s="100"/>
      <c r="D55" s="100"/>
      <c r="E55" s="101"/>
      <c r="F55" s="102"/>
      <c r="G55" s="117"/>
      <c r="H55" s="117"/>
      <c r="I55" s="115"/>
      <c r="J55" s="117"/>
    </row>
    <row r="56" spans="2:10" ht="15.75" thickBot="1">
      <c r="B56" s="93" t="s">
        <v>73</v>
      </c>
      <c r="C56" s="103"/>
      <c r="D56" s="103"/>
      <c r="E56" s="129"/>
      <c r="F56" s="130"/>
      <c r="G56" s="115"/>
      <c r="H56" s="115"/>
      <c r="I56" s="115"/>
      <c r="J56" s="115"/>
    </row>
    <row r="57" spans="2:10" ht="15.75" thickBot="1">
      <c r="B57" s="97"/>
      <c r="C57" s="97"/>
      <c r="D57" s="93"/>
      <c r="E57" s="157" t="s">
        <v>120</v>
      </c>
      <c r="F57" s="158">
        <f>SUM(F55:F56)</f>
        <v>0</v>
      </c>
      <c r="G57" s="128"/>
      <c r="H57" s="115"/>
      <c r="I57" s="115"/>
      <c r="J57" s="115"/>
    </row>
    <row r="58" spans="2:10" ht="15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15.75" thickBot="1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15.75" thickBot="1">
      <c r="B60" s="112" t="s">
        <v>44</v>
      </c>
      <c r="C60" s="224"/>
      <c r="D60" s="224"/>
      <c r="E60" s="225"/>
      <c r="F60" s="92"/>
      <c r="G60" s="116"/>
      <c r="H60" s="116"/>
      <c r="I60" s="116"/>
      <c r="J60" s="116"/>
    </row>
    <row r="61" spans="1:8" ht="18" customHeight="1">
      <c r="A61" s="208" t="s">
        <v>554</v>
      </c>
      <c r="B61" s="208" t="s">
        <v>68</v>
      </c>
      <c r="C61" s="220">
        <v>46</v>
      </c>
      <c r="D61" s="229" t="s">
        <v>555</v>
      </c>
      <c r="E61" s="208" t="s">
        <v>556</v>
      </c>
      <c r="F61" s="221">
        <v>34800</v>
      </c>
      <c r="G61" s="230"/>
      <c r="H61" s="230"/>
    </row>
    <row r="62" spans="2:10" ht="60">
      <c r="B62" s="191" t="s">
        <v>554</v>
      </c>
      <c r="C62" s="191" t="s">
        <v>68</v>
      </c>
      <c r="D62" s="192">
        <v>45</v>
      </c>
      <c r="E62" s="191" t="s">
        <v>557</v>
      </c>
      <c r="F62" s="193">
        <v>5800</v>
      </c>
      <c r="G62" s="115" t="s">
        <v>558</v>
      </c>
      <c r="H62" s="231" t="s">
        <v>559</v>
      </c>
      <c r="I62" s="115" t="s">
        <v>560</v>
      </c>
      <c r="J62" s="115" t="s">
        <v>552</v>
      </c>
    </row>
    <row r="63" spans="1:8" ht="18" customHeight="1" thickBot="1">
      <c r="A63" s="208" t="s">
        <v>554</v>
      </c>
      <c r="B63" s="208" t="s">
        <v>68</v>
      </c>
      <c r="C63" s="220">
        <v>44</v>
      </c>
      <c r="D63" s="208" t="s">
        <v>561</v>
      </c>
      <c r="E63" s="208" t="s">
        <v>556</v>
      </c>
      <c r="F63" s="221">
        <v>8120</v>
      </c>
      <c r="G63" s="230"/>
      <c r="H63" s="230"/>
    </row>
    <row r="64" spans="2:10" ht="15.75" thickBot="1">
      <c r="B64" s="97"/>
      <c r="C64" s="97"/>
      <c r="D64" s="93"/>
      <c r="E64" s="157" t="s">
        <v>120</v>
      </c>
      <c r="F64" s="158">
        <f>SUM(F61:F63)</f>
        <v>48720</v>
      </c>
      <c r="G64" s="128"/>
      <c r="H64" s="115"/>
      <c r="I64" s="115"/>
      <c r="J64" s="115"/>
    </row>
    <row r="65" spans="2:10" ht="15">
      <c r="B65" s="15"/>
      <c r="C65" s="15"/>
      <c r="D65" s="15"/>
      <c r="E65" s="15"/>
      <c r="F65" s="174"/>
      <c r="G65" s="15"/>
      <c r="H65" s="15"/>
      <c r="I65" s="15"/>
      <c r="J65" s="15"/>
    </row>
    <row r="66" spans="2:10" ht="15.75" thickBot="1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5.75" thickBot="1">
      <c r="B67" s="112" t="s">
        <v>45</v>
      </c>
      <c r="C67" s="224"/>
      <c r="D67" s="224"/>
      <c r="E67" s="225"/>
      <c r="F67" s="92"/>
      <c r="G67" s="116"/>
      <c r="H67" s="116"/>
      <c r="I67" s="116"/>
      <c r="J67" s="116"/>
    </row>
    <row r="68" spans="2:10" ht="15">
      <c r="B68" s="191" t="s">
        <v>562</v>
      </c>
      <c r="C68" s="191" t="s">
        <v>68</v>
      </c>
      <c r="D68" s="192">
        <v>57</v>
      </c>
      <c r="E68" s="191" t="s">
        <v>563</v>
      </c>
      <c r="F68" s="193">
        <v>2020</v>
      </c>
      <c r="G68" s="115" t="s">
        <v>564</v>
      </c>
      <c r="H68" s="115"/>
      <c r="I68" s="115"/>
      <c r="J68" s="115"/>
    </row>
    <row r="69" spans="2:10" ht="60">
      <c r="B69" s="191" t="s">
        <v>565</v>
      </c>
      <c r="C69" s="191" t="s">
        <v>68</v>
      </c>
      <c r="D69" s="192">
        <v>58</v>
      </c>
      <c r="E69" s="191" t="s">
        <v>566</v>
      </c>
      <c r="F69" s="193">
        <v>17400</v>
      </c>
      <c r="G69" s="115" t="s">
        <v>567</v>
      </c>
      <c r="H69" s="231" t="s">
        <v>568</v>
      </c>
      <c r="I69" s="115" t="s">
        <v>356</v>
      </c>
      <c r="J69" s="115" t="s">
        <v>552</v>
      </c>
    </row>
    <row r="70" spans="2:10" ht="15">
      <c r="B70" s="100"/>
      <c r="C70" s="100"/>
      <c r="D70" s="100"/>
      <c r="E70" s="101"/>
      <c r="F70" s="102"/>
      <c r="G70" s="117"/>
      <c r="H70" s="117"/>
      <c r="I70" s="115"/>
      <c r="J70" s="117"/>
    </row>
    <row r="71" spans="2:10" ht="15.75" thickBot="1">
      <c r="B71" s="93" t="s">
        <v>73</v>
      </c>
      <c r="C71" s="103"/>
      <c r="D71" s="103"/>
      <c r="E71" s="129"/>
      <c r="F71" s="130"/>
      <c r="G71" s="115"/>
      <c r="H71" s="115"/>
      <c r="I71" s="115"/>
      <c r="J71" s="115"/>
    </row>
    <row r="72" spans="2:10" ht="15.75" thickBot="1">
      <c r="B72" s="97"/>
      <c r="C72" s="97"/>
      <c r="D72" s="93"/>
      <c r="E72" s="157" t="s">
        <v>120</v>
      </c>
      <c r="F72" s="158">
        <v>19420</v>
      </c>
      <c r="G72" s="128"/>
      <c r="H72" s="115"/>
      <c r="I72" s="115"/>
      <c r="J72" s="115"/>
    </row>
    <row r="73" spans="2:10" ht="1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5.75" thickBot="1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5.75" thickBot="1">
      <c r="B75" s="112" t="s">
        <v>46</v>
      </c>
      <c r="C75" s="224"/>
      <c r="D75" s="224"/>
      <c r="E75" s="225"/>
      <c r="F75" s="92"/>
      <c r="G75" s="116"/>
      <c r="H75" s="116"/>
      <c r="I75" s="116"/>
      <c r="J75" s="116"/>
    </row>
    <row r="76" spans="2:10" ht="15">
      <c r="B76" s="108"/>
      <c r="C76" s="93"/>
      <c r="D76" s="93"/>
      <c r="E76" s="190" t="s">
        <v>298</v>
      </c>
      <c r="F76" s="95"/>
      <c r="G76" s="115"/>
      <c r="H76" s="115"/>
      <c r="I76" s="115"/>
      <c r="J76" s="115"/>
    </row>
    <row r="77" spans="2:10" ht="15">
      <c r="B77" s="107"/>
      <c r="C77" s="97"/>
      <c r="D77" s="93"/>
      <c r="E77" s="98"/>
      <c r="F77" s="99"/>
      <c r="G77" s="115"/>
      <c r="H77" s="115"/>
      <c r="I77" s="115"/>
      <c r="J77" s="115"/>
    </row>
    <row r="78" spans="2:10" ht="15">
      <c r="B78" s="100"/>
      <c r="C78" s="100"/>
      <c r="D78" s="100"/>
      <c r="E78" s="101"/>
      <c r="F78" s="102"/>
      <c r="G78" s="117"/>
      <c r="H78" s="117"/>
      <c r="I78" s="115"/>
      <c r="J78" s="117"/>
    </row>
    <row r="79" spans="2:10" ht="15.75" thickBot="1">
      <c r="B79" s="93" t="s">
        <v>73</v>
      </c>
      <c r="C79" s="103"/>
      <c r="D79" s="103"/>
      <c r="E79" s="129"/>
      <c r="F79" s="130"/>
      <c r="G79" s="115"/>
      <c r="H79" s="115"/>
      <c r="I79" s="115"/>
      <c r="J79" s="115"/>
    </row>
    <row r="80" spans="2:10" ht="15.75" thickBot="1">
      <c r="B80" s="97"/>
      <c r="C80" s="97"/>
      <c r="D80" s="93"/>
      <c r="E80" s="157" t="s">
        <v>120</v>
      </c>
      <c r="F80" s="158">
        <f>SUM(F78:F79)</f>
        <v>0</v>
      </c>
      <c r="G80" s="128"/>
      <c r="H80" s="115"/>
      <c r="I80" s="115"/>
      <c r="J80" s="115"/>
    </row>
    <row r="81" spans="2:10" ht="15">
      <c r="B81" s="232"/>
      <c r="C81" s="232"/>
      <c r="D81" s="233"/>
      <c r="E81" s="234"/>
      <c r="F81" s="184"/>
      <c r="G81" s="228"/>
      <c r="H81" s="228"/>
      <c r="I81" s="228"/>
      <c r="J81" s="228"/>
    </row>
    <row r="82" spans="2:10" ht="15.75" thickBot="1">
      <c r="B82" s="232"/>
      <c r="C82" s="232"/>
      <c r="D82" s="233"/>
      <c r="E82" s="234"/>
      <c r="F82" s="184"/>
      <c r="G82" s="228"/>
      <c r="H82" s="228"/>
      <c r="I82" s="228"/>
      <c r="J82" s="228"/>
    </row>
    <row r="83" spans="2:10" ht="15.75" thickBot="1">
      <c r="B83" s="112" t="s">
        <v>47</v>
      </c>
      <c r="C83" s="224"/>
      <c r="D83" s="224"/>
      <c r="E83" s="225"/>
      <c r="F83" s="92"/>
      <c r="G83" s="116"/>
      <c r="H83" s="116"/>
      <c r="I83" s="116"/>
      <c r="J83" s="116"/>
    </row>
    <row r="84" spans="1:8" ht="18" customHeight="1">
      <c r="A84" s="208" t="s">
        <v>569</v>
      </c>
      <c r="B84" s="208" t="s">
        <v>68</v>
      </c>
      <c r="C84" s="220">
        <v>23</v>
      </c>
      <c r="D84" s="229" t="s">
        <v>570</v>
      </c>
      <c r="E84" s="208" t="s">
        <v>556</v>
      </c>
      <c r="F84" s="221">
        <v>4800</v>
      </c>
      <c r="G84" s="230"/>
      <c r="H84" s="230"/>
    </row>
    <row r="85" spans="1:8" ht="18" customHeight="1">
      <c r="A85" s="208" t="s">
        <v>571</v>
      </c>
      <c r="B85" s="208" t="s">
        <v>68</v>
      </c>
      <c r="C85" s="220">
        <v>54</v>
      </c>
      <c r="D85" s="229" t="s">
        <v>572</v>
      </c>
      <c r="E85" s="208" t="s">
        <v>573</v>
      </c>
      <c r="F85" s="221">
        <v>2713.99</v>
      </c>
      <c r="G85" s="230"/>
      <c r="H85" s="230"/>
    </row>
    <row r="86" spans="2:10" ht="15.75" thickBot="1">
      <c r="B86" s="93" t="s">
        <v>73</v>
      </c>
      <c r="C86" s="103"/>
      <c r="D86" s="103"/>
      <c r="E86" s="129"/>
      <c r="F86" s="130"/>
      <c r="G86" s="115"/>
      <c r="H86" s="115"/>
      <c r="I86" s="115"/>
      <c r="J86" s="115"/>
    </row>
    <row r="87" spans="2:10" ht="15.75" thickBot="1">
      <c r="B87" s="97"/>
      <c r="C87" s="97"/>
      <c r="D87" s="93"/>
      <c r="E87" s="157" t="s">
        <v>120</v>
      </c>
      <c r="F87" s="158">
        <f>SUM(F84:F86)</f>
        <v>7513.99</v>
      </c>
      <c r="G87" s="128"/>
      <c r="H87" s="115"/>
      <c r="I87" s="115"/>
      <c r="J87" s="115"/>
    </row>
    <row r="88" spans="2:10" ht="15">
      <c r="B88" s="15"/>
      <c r="C88" s="15"/>
      <c r="D88" s="15"/>
      <c r="E88" s="15"/>
      <c r="F88" s="15"/>
      <c r="G88" s="15"/>
      <c r="H88" s="15"/>
      <c r="I88" s="15"/>
      <c r="J88" s="15"/>
    </row>
    <row r="89" spans="2:10" ht="15.75" thickBot="1">
      <c r="B89" s="15"/>
      <c r="C89" s="15"/>
      <c r="D89" s="15"/>
      <c r="E89" s="15"/>
      <c r="F89" s="15"/>
      <c r="G89" s="15"/>
      <c r="H89" s="15"/>
      <c r="I89" s="15"/>
      <c r="J89" s="15"/>
    </row>
    <row r="90" spans="2:10" ht="15.75" thickBot="1">
      <c r="B90" s="112" t="s">
        <v>48</v>
      </c>
      <c r="C90" s="224"/>
      <c r="D90" s="224"/>
      <c r="E90" s="225"/>
      <c r="F90" s="92"/>
      <c r="G90" s="116"/>
      <c r="H90" s="116"/>
      <c r="I90" s="116"/>
      <c r="J90" s="116"/>
    </row>
    <row r="91" spans="1:8" ht="18" customHeight="1">
      <c r="A91" s="208" t="s">
        <v>574</v>
      </c>
      <c r="B91" s="208" t="s">
        <v>68</v>
      </c>
      <c r="C91" s="220">
        <v>3</v>
      </c>
      <c r="D91" s="229" t="s">
        <v>575</v>
      </c>
      <c r="E91" s="208" t="s">
        <v>576</v>
      </c>
      <c r="F91" s="221">
        <v>29000</v>
      </c>
      <c r="G91" s="230"/>
      <c r="H91" s="230"/>
    </row>
    <row r="92" spans="1:8" ht="18" customHeight="1">
      <c r="A92" s="208" t="s">
        <v>577</v>
      </c>
      <c r="B92" s="208" t="s">
        <v>68</v>
      </c>
      <c r="C92" s="220">
        <v>41</v>
      </c>
      <c r="D92" s="229" t="s">
        <v>578</v>
      </c>
      <c r="E92" s="208" t="s">
        <v>556</v>
      </c>
      <c r="F92" s="221">
        <v>25143</v>
      </c>
      <c r="G92" s="230"/>
      <c r="H92" s="230"/>
    </row>
    <row r="93" spans="1:8" ht="18" customHeight="1">
      <c r="A93" s="208" t="s">
        <v>577</v>
      </c>
      <c r="B93" s="208" t="s">
        <v>68</v>
      </c>
      <c r="C93" s="220">
        <v>45</v>
      </c>
      <c r="D93" s="229" t="s">
        <v>579</v>
      </c>
      <c r="E93" s="208" t="s">
        <v>556</v>
      </c>
      <c r="F93" s="221">
        <v>17251</v>
      </c>
      <c r="G93" s="230"/>
      <c r="H93" s="230"/>
    </row>
    <row r="94" spans="1:8" ht="18" customHeight="1" thickBot="1">
      <c r="A94" s="208" t="s">
        <v>580</v>
      </c>
      <c r="B94" s="208" t="s">
        <v>68</v>
      </c>
      <c r="C94" s="220">
        <v>78</v>
      </c>
      <c r="D94" s="229" t="s">
        <v>581</v>
      </c>
      <c r="E94" s="208" t="s">
        <v>556</v>
      </c>
      <c r="F94" s="221">
        <v>15080</v>
      </c>
      <c r="G94" s="230"/>
      <c r="H94" s="230"/>
    </row>
    <row r="95" spans="2:10" ht="15.75" thickBot="1">
      <c r="B95" s="97"/>
      <c r="C95" s="97"/>
      <c r="D95" s="93"/>
      <c r="E95" s="157" t="s">
        <v>120</v>
      </c>
      <c r="F95" s="158">
        <f>SUM(F91:F94)</f>
        <v>86474</v>
      </c>
      <c r="G95" s="128"/>
      <c r="H95" s="115"/>
      <c r="I95" s="115"/>
      <c r="J95" s="115"/>
    </row>
    <row r="96" spans="2:10" ht="15">
      <c r="B96" s="232"/>
      <c r="C96" s="232"/>
      <c r="D96" s="226"/>
      <c r="E96" s="234"/>
      <c r="F96" s="184"/>
      <c r="G96" s="228"/>
      <c r="H96" s="228"/>
      <c r="I96" s="228"/>
      <c r="J96" s="228"/>
    </row>
    <row r="97" spans="2:10" ht="15.75" thickBot="1">
      <c r="B97" s="232"/>
      <c r="C97" s="232"/>
      <c r="D97" s="226"/>
      <c r="E97" s="234"/>
      <c r="F97" s="184"/>
      <c r="G97" s="228"/>
      <c r="H97" s="228"/>
      <c r="I97" s="228"/>
      <c r="J97" s="228"/>
    </row>
    <row r="98" spans="2:10" ht="15.75" thickBot="1">
      <c r="B98" s="112" t="s">
        <v>49</v>
      </c>
      <c r="C98" s="224"/>
      <c r="D98" s="224"/>
      <c r="E98" s="225"/>
      <c r="F98" s="92"/>
      <c r="G98" s="116"/>
      <c r="H98" s="116"/>
      <c r="I98" s="116"/>
      <c r="J98" s="116"/>
    </row>
    <row r="99" spans="1:8" ht="18" customHeight="1">
      <c r="A99" s="208" t="s">
        <v>582</v>
      </c>
      <c r="B99" s="208" t="s">
        <v>68</v>
      </c>
      <c r="C99" s="220">
        <v>37</v>
      </c>
      <c r="D99" s="229" t="s">
        <v>583</v>
      </c>
      <c r="E99" s="208" t="s">
        <v>584</v>
      </c>
      <c r="F99" s="221">
        <v>5185.2</v>
      </c>
      <c r="G99" s="230"/>
      <c r="H99" s="230"/>
    </row>
    <row r="100" spans="1:8" ht="18" customHeight="1">
      <c r="A100" s="208" t="s">
        <v>585</v>
      </c>
      <c r="B100" s="208" t="s">
        <v>156</v>
      </c>
      <c r="C100" s="220">
        <v>68</v>
      </c>
      <c r="D100" s="229" t="s">
        <v>586</v>
      </c>
      <c r="E100" s="208" t="s">
        <v>587</v>
      </c>
      <c r="F100" s="221">
        <v>270000</v>
      </c>
      <c r="G100" s="230"/>
      <c r="H100" s="230"/>
    </row>
    <row r="101" spans="2:10" ht="15">
      <c r="B101" s="108"/>
      <c r="C101" s="93"/>
      <c r="D101" s="93"/>
      <c r="E101" s="101"/>
      <c r="F101" s="99"/>
      <c r="G101" s="99"/>
      <c r="H101" s="115"/>
      <c r="I101" s="117"/>
      <c r="J101" s="115"/>
    </row>
    <row r="102" spans="2:10" ht="15">
      <c r="B102" s="108"/>
      <c r="C102" s="93"/>
      <c r="D102" s="93"/>
      <c r="E102" s="101"/>
      <c r="F102" s="99"/>
      <c r="G102" s="99"/>
      <c r="H102" s="115"/>
      <c r="I102" s="117"/>
      <c r="J102" s="115"/>
    </row>
    <row r="103" spans="2:10" ht="15">
      <c r="B103" s="108"/>
      <c r="C103" s="93"/>
      <c r="D103" s="93"/>
      <c r="E103" s="101"/>
      <c r="F103" s="130"/>
      <c r="G103" s="99"/>
      <c r="H103" s="115"/>
      <c r="I103" s="117"/>
      <c r="J103" s="115"/>
    </row>
    <row r="104" spans="2:10" ht="15">
      <c r="B104" s="108"/>
      <c r="C104" s="93"/>
      <c r="D104" s="93"/>
      <c r="E104" s="144"/>
      <c r="F104" s="130"/>
      <c r="G104" s="99"/>
      <c r="H104" s="115"/>
      <c r="I104" s="117"/>
      <c r="J104" s="115"/>
    </row>
    <row r="105" spans="2:10" ht="15.75" thickBot="1">
      <c r="B105" s="93"/>
      <c r="C105" s="103"/>
      <c r="D105" s="103"/>
      <c r="E105" s="144"/>
      <c r="F105" s="130"/>
      <c r="G105" s="99"/>
      <c r="H105" s="115"/>
      <c r="I105" s="117"/>
      <c r="J105" s="115"/>
    </row>
    <row r="106" spans="2:10" ht="15.75" thickBot="1">
      <c r="B106" s="97"/>
      <c r="C106" s="97"/>
      <c r="D106" s="93"/>
      <c r="E106" s="157" t="s">
        <v>120</v>
      </c>
      <c r="F106" s="158">
        <f>SUM(F99:F105)</f>
        <v>275185.2</v>
      </c>
      <c r="G106" s="128"/>
      <c r="H106" s="115"/>
      <c r="I106" s="115"/>
      <c r="J106" s="115"/>
    </row>
    <row r="107" spans="2:10" ht="15">
      <c r="B107" s="15"/>
      <c r="C107" s="15"/>
      <c r="D107" s="15"/>
      <c r="E107" s="15"/>
      <c r="F107" s="186" t="s">
        <v>73</v>
      </c>
      <c r="G107" s="15"/>
      <c r="H107" s="15"/>
      <c r="I107" s="15"/>
      <c r="J107" s="15"/>
    </row>
    <row r="108" spans="2:10" ht="15.75" thickBot="1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 ht="15.75" thickBot="1">
      <c r="B109" s="15"/>
      <c r="C109" s="15"/>
      <c r="D109" s="15"/>
      <c r="E109" s="157" t="s">
        <v>282</v>
      </c>
      <c r="F109" s="158">
        <f>+F12+F19+F33+F41+F49+F57+F64+F72+F80+F87+F95+F106</f>
        <v>441513.19</v>
      </c>
      <c r="G109" s="15"/>
      <c r="H109" s="15"/>
      <c r="I109" s="15"/>
      <c r="J109" s="15"/>
    </row>
  </sheetData>
  <sheetProtection/>
  <mergeCells count="3">
    <mergeCell ref="B1:G1"/>
    <mergeCell ref="B3:J3"/>
    <mergeCell ref="B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55"/>
  <sheetViews>
    <sheetView zoomScalePageLayoutView="0" workbookViewId="0" topLeftCell="A1">
      <selection activeCell="D25" sqref="D25"/>
    </sheetView>
  </sheetViews>
  <sheetFormatPr defaultColWidth="11.421875" defaultRowHeight="12.75"/>
  <cols>
    <col min="2" max="2" width="15.00390625" style="0" customWidth="1"/>
    <col min="3" max="3" width="24.28125" style="0" customWidth="1"/>
    <col min="4" max="4" width="22.140625" style="0" customWidth="1"/>
    <col min="5" max="5" width="71.421875" style="0" customWidth="1"/>
    <col min="6" max="6" width="30.7109375" style="0" customWidth="1"/>
    <col min="7" max="7" width="33.421875" style="0" customWidth="1"/>
    <col min="8" max="8" width="59.8515625" style="0" customWidth="1"/>
    <col min="9" max="9" width="35.140625" style="0" customWidth="1"/>
    <col min="10" max="10" width="30.28125" style="0" customWidth="1"/>
  </cols>
  <sheetData>
    <row r="1" spans="2:10" ht="18.75" thickBot="1">
      <c r="B1" s="276" t="s">
        <v>351</v>
      </c>
      <c r="C1" s="277"/>
      <c r="D1" s="277"/>
      <c r="E1" s="277"/>
      <c r="F1" s="277"/>
      <c r="G1" s="278"/>
      <c r="H1" s="15"/>
      <c r="I1" s="15"/>
      <c r="J1" s="15"/>
    </row>
    <row r="2" spans="2:10" ht="15">
      <c r="B2" s="15"/>
      <c r="C2" s="15"/>
      <c r="D2" s="37"/>
      <c r="F2" s="37"/>
      <c r="G2" s="37"/>
      <c r="H2" s="15"/>
      <c r="I2" s="15"/>
      <c r="J2" s="15"/>
    </row>
    <row r="3" spans="2:10" ht="18.75" thickBot="1">
      <c r="B3" s="281"/>
      <c r="C3" s="281"/>
      <c r="D3" s="281"/>
      <c r="E3" s="281"/>
      <c r="F3" s="281"/>
      <c r="G3" s="281"/>
      <c r="H3" s="281"/>
      <c r="I3" s="281"/>
      <c r="J3" s="281"/>
    </row>
    <row r="4" spans="2:10" ht="15">
      <c r="B4" s="274" t="s">
        <v>57</v>
      </c>
      <c r="C4" s="275"/>
      <c r="D4" s="280"/>
      <c r="E4" s="148"/>
      <c r="F4" s="149"/>
      <c r="G4" s="147"/>
      <c r="H4" s="147"/>
      <c r="I4" s="150"/>
      <c r="J4" s="150"/>
    </row>
    <row r="5" spans="2:10" ht="30.75" thickBot="1">
      <c r="B5" s="151" t="s">
        <v>58</v>
      </c>
      <c r="C5" s="152" t="s">
        <v>59</v>
      </c>
      <c r="D5" s="152" t="s">
        <v>60</v>
      </c>
      <c r="E5" s="152" t="s">
        <v>61</v>
      </c>
      <c r="F5" s="153" t="s">
        <v>62</v>
      </c>
      <c r="G5" s="154" t="s">
        <v>63</v>
      </c>
      <c r="H5" s="155" t="s">
        <v>64</v>
      </c>
      <c r="I5" s="156" t="s">
        <v>65</v>
      </c>
      <c r="J5" s="156" t="s">
        <v>118</v>
      </c>
    </row>
    <row r="6" spans="2:10" ht="16.5" thickBot="1">
      <c r="B6" s="87"/>
      <c r="C6" s="87"/>
      <c r="D6" s="87"/>
      <c r="E6" s="88"/>
      <c r="F6" s="89"/>
      <c r="G6" s="116"/>
      <c r="H6" s="113"/>
      <c r="I6" s="113"/>
      <c r="J6" s="113"/>
    </row>
    <row r="7" spans="2:10" ht="15.75" thickBot="1">
      <c r="B7" s="112" t="s">
        <v>158</v>
      </c>
      <c r="C7" s="90"/>
      <c r="D7" s="90"/>
      <c r="E7" s="91"/>
      <c r="F7" s="92"/>
      <c r="G7" s="116"/>
      <c r="H7" s="116"/>
      <c r="I7" s="116"/>
      <c r="J7" s="116"/>
    </row>
    <row r="8" spans="2:10" ht="15">
      <c r="B8" s="108"/>
      <c r="C8" s="93"/>
      <c r="D8" s="93"/>
      <c r="E8" s="190" t="s">
        <v>298</v>
      </c>
      <c r="F8" s="95"/>
      <c r="G8" s="115"/>
      <c r="H8" s="115"/>
      <c r="I8" s="115"/>
      <c r="J8" s="115"/>
    </row>
    <row r="9" spans="2:10" ht="15">
      <c r="B9" s="107"/>
      <c r="C9" s="97"/>
      <c r="D9" s="93"/>
      <c r="E9" s="98"/>
      <c r="F9" s="99"/>
      <c r="G9" s="115"/>
      <c r="H9" s="115"/>
      <c r="I9" s="115"/>
      <c r="J9" s="115"/>
    </row>
    <row r="10" spans="2:10" ht="15">
      <c r="B10" s="100"/>
      <c r="C10" s="100"/>
      <c r="D10" s="100"/>
      <c r="E10" s="101"/>
      <c r="F10" s="102"/>
      <c r="G10" s="117"/>
      <c r="H10" s="117"/>
      <c r="I10" s="115"/>
      <c r="J10" s="117"/>
    </row>
    <row r="11" spans="2:10" ht="15.75" thickBot="1">
      <c r="B11" s="93" t="s">
        <v>73</v>
      </c>
      <c r="C11" s="103"/>
      <c r="D11" s="103"/>
      <c r="E11" s="129"/>
      <c r="F11" s="130"/>
      <c r="G11" s="115"/>
      <c r="H11" s="115"/>
      <c r="I11" s="115"/>
      <c r="J11" s="115"/>
    </row>
    <row r="12" spans="2:10" ht="15.75" thickBot="1">
      <c r="B12" s="97"/>
      <c r="C12" s="97"/>
      <c r="D12" s="93"/>
      <c r="E12" s="157" t="s">
        <v>120</v>
      </c>
      <c r="F12" s="158">
        <f>SUM(F10:F11)</f>
        <v>0</v>
      </c>
      <c r="G12" s="128"/>
      <c r="H12" s="115"/>
      <c r="I12" s="115"/>
      <c r="J12" s="115"/>
    </row>
    <row r="13" spans="2:10" ht="15.75" thickBot="1">
      <c r="B13" s="109"/>
      <c r="C13" s="109"/>
      <c r="D13" s="109"/>
      <c r="E13" s="110"/>
      <c r="F13" s="111"/>
      <c r="G13" s="118"/>
      <c r="H13" s="118"/>
      <c r="I13" s="118"/>
      <c r="J13" s="118"/>
    </row>
    <row r="14" spans="2:7" ht="15.75" thickBot="1">
      <c r="B14" s="112" t="s">
        <v>164</v>
      </c>
      <c r="C14" s="90"/>
      <c r="D14" s="90"/>
      <c r="E14" s="91"/>
      <c r="F14" s="92"/>
      <c r="G14" s="116"/>
    </row>
    <row r="15" spans="2:10" ht="15">
      <c r="B15" s="191" t="s">
        <v>352</v>
      </c>
      <c r="C15" s="191" t="s">
        <v>68</v>
      </c>
      <c r="D15" s="192">
        <v>98</v>
      </c>
      <c r="E15" s="191" t="s">
        <v>353</v>
      </c>
      <c r="F15" s="193">
        <v>37352</v>
      </c>
      <c r="G15" s="115" t="s">
        <v>354</v>
      </c>
      <c r="H15" s="116" t="s">
        <v>355</v>
      </c>
      <c r="I15" s="116" t="s">
        <v>356</v>
      </c>
      <c r="J15" s="194" t="s">
        <v>357</v>
      </c>
    </row>
    <row r="16" spans="2:10" ht="15">
      <c r="B16" s="195" t="s">
        <v>352</v>
      </c>
      <c r="C16" s="195" t="s">
        <v>68</v>
      </c>
      <c r="D16" s="196">
        <v>103</v>
      </c>
      <c r="E16" s="195" t="s">
        <v>358</v>
      </c>
      <c r="F16" s="197">
        <v>20904.5</v>
      </c>
      <c r="G16" s="115" t="s">
        <v>359</v>
      </c>
      <c r="H16" s="116" t="s">
        <v>355</v>
      </c>
      <c r="I16" s="116" t="s">
        <v>356</v>
      </c>
      <c r="J16" s="194" t="s">
        <v>357</v>
      </c>
    </row>
    <row r="17" spans="2:10" ht="15">
      <c r="B17" s="191" t="s">
        <v>360</v>
      </c>
      <c r="C17" s="191" t="s">
        <v>68</v>
      </c>
      <c r="D17" s="192">
        <v>115</v>
      </c>
      <c r="E17" s="191" t="s">
        <v>361</v>
      </c>
      <c r="F17" s="193">
        <v>78926.4</v>
      </c>
      <c r="G17" s="128" t="s">
        <v>362</v>
      </c>
      <c r="H17" s="116" t="s">
        <v>355</v>
      </c>
      <c r="I17" s="116" t="s">
        <v>356</v>
      </c>
      <c r="J17" s="194" t="s">
        <v>357</v>
      </c>
    </row>
    <row r="18" spans="2:10" ht="15">
      <c r="B18" s="191" t="s">
        <v>360</v>
      </c>
      <c r="C18" s="191" t="s">
        <v>68</v>
      </c>
      <c r="D18" s="192">
        <v>118</v>
      </c>
      <c r="E18" s="191" t="s">
        <v>363</v>
      </c>
      <c r="F18" s="193">
        <v>11600</v>
      </c>
      <c r="G18" s="128" t="s">
        <v>364</v>
      </c>
      <c r="H18" s="116" t="s">
        <v>365</v>
      </c>
      <c r="I18" s="116" t="s">
        <v>356</v>
      </c>
      <c r="J18" s="194" t="s">
        <v>357</v>
      </c>
    </row>
    <row r="19" spans="2:10" ht="15">
      <c r="B19" s="198"/>
      <c r="C19" s="198"/>
      <c r="D19" s="199"/>
      <c r="E19" s="198"/>
      <c r="F19" s="200"/>
      <c r="G19" s="128"/>
      <c r="H19" s="116"/>
      <c r="I19" s="116"/>
      <c r="J19" s="194"/>
    </row>
    <row r="20" spans="2:10" ht="15">
      <c r="B20" s="198"/>
      <c r="C20" s="198"/>
      <c r="D20" s="199"/>
      <c r="E20" s="198"/>
      <c r="F20" s="200"/>
      <c r="G20" s="128"/>
      <c r="H20" s="116"/>
      <c r="I20" s="116"/>
      <c r="J20" s="194"/>
    </row>
    <row r="21" spans="2:7" ht="15">
      <c r="B21" s="201"/>
      <c r="C21" s="201"/>
      <c r="D21" s="201"/>
      <c r="E21" s="202"/>
      <c r="F21" s="203"/>
      <c r="G21" s="117"/>
    </row>
    <row r="22" spans="2:10" ht="15.75" thickBot="1">
      <c r="B22" s="93" t="s">
        <v>73</v>
      </c>
      <c r="C22" s="103"/>
      <c r="D22" s="103"/>
      <c r="E22" s="129"/>
      <c r="F22" s="130"/>
      <c r="G22" s="115"/>
      <c r="H22" s="115"/>
      <c r="I22" s="115"/>
      <c r="J22" s="115"/>
    </row>
    <row r="23" spans="2:10" ht="15.75" thickBot="1">
      <c r="B23" s="97"/>
      <c r="C23" s="97"/>
      <c r="D23" s="93"/>
      <c r="E23" s="157" t="s">
        <v>120</v>
      </c>
      <c r="F23" s="158">
        <f>SUM(F15:F22)</f>
        <v>148782.9</v>
      </c>
      <c r="G23" s="128"/>
      <c r="H23" s="115"/>
      <c r="I23" s="115"/>
      <c r="J23" s="115"/>
    </row>
    <row r="24" spans="2:10" ht="15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5">
      <c r="B25" s="93" t="s">
        <v>73</v>
      </c>
      <c r="C25" s="103"/>
      <c r="D25" s="103"/>
      <c r="E25" s="129"/>
      <c r="F25" s="130"/>
      <c r="G25" s="115"/>
      <c r="H25" s="115"/>
      <c r="I25" s="115"/>
      <c r="J25" s="115"/>
    </row>
    <row r="26" spans="2:10" ht="15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5.75" thickBot="1">
      <c r="B27" s="15"/>
      <c r="C27" s="15"/>
      <c r="D27" s="15"/>
      <c r="E27" s="15"/>
      <c r="F27" s="15"/>
      <c r="G27" s="15"/>
      <c r="H27" s="15"/>
      <c r="I27" s="15"/>
      <c r="J27" s="15"/>
    </row>
    <row r="28" spans="2:10" ht="15.75" thickBot="1">
      <c r="B28" s="112" t="s">
        <v>39</v>
      </c>
      <c r="C28" s="90"/>
      <c r="D28" s="90"/>
      <c r="E28" s="91"/>
      <c r="F28" s="92"/>
      <c r="G28" s="116"/>
      <c r="H28" s="116"/>
      <c r="I28" s="116"/>
      <c r="J28" s="116"/>
    </row>
    <row r="29" spans="2:10" ht="15">
      <c r="B29" s="191" t="s">
        <v>366</v>
      </c>
      <c r="C29" s="191" t="s">
        <v>68</v>
      </c>
      <c r="D29" s="192">
        <v>6</v>
      </c>
      <c r="E29" s="191" t="s">
        <v>367</v>
      </c>
      <c r="F29" s="193">
        <v>8553.38</v>
      </c>
      <c r="G29" s="115" t="s">
        <v>359</v>
      </c>
      <c r="H29" s="115" t="s">
        <v>368</v>
      </c>
      <c r="I29" s="115" t="s">
        <v>369</v>
      </c>
      <c r="J29" s="194" t="s">
        <v>357</v>
      </c>
    </row>
    <row r="30" spans="2:10" ht="15">
      <c r="B30" s="191" t="s">
        <v>366</v>
      </c>
      <c r="C30" s="191" t="s">
        <v>68</v>
      </c>
      <c r="D30" s="192">
        <v>7</v>
      </c>
      <c r="E30" s="191" t="s">
        <v>370</v>
      </c>
      <c r="F30" s="193">
        <v>7152.37</v>
      </c>
      <c r="G30" s="115" t="s">
        <v>371</v>
      </c>
      <c r="H30" s="115" t="s">
        <v>368</v>
      </c>
      <c r="I30" s="115" t="s">
        <v>369</v>
      </c>
      <c r="J30" s="194" t="s">
        <v>357</v>
      </c>
    </row>
    <row r="31" spans="2:10" ht="15">
      <c r="B31" s="191" t="s">
        <v>372</v>
      </c>
      <c r="C31" s="191" t="s">
        <v>68</v>
      </c>
      <c r="D31" s="192">
        <v>21</v>
      </c>
      <c r="E31" s="191" t="s">
        <v>373</v>
      </c>
      <c r="F31" s="193">
        <v>636849.28</v>
      </c>
      <c r="G31" s="117" t="s">
        <v>374</v>
      </c>
      <c r="H31" s="117" t="s">
        <v>375</v>
      </c>
      <c r="I31" s="116" t="s">
        <v>356</v>
      </c>
      <c r="J31" s="194" t="s">
        <v>357</v>
      </c>
    </row>
    <row r="32" spans="2:10" ht="15">
      <c r="B32" s="191" t="s">
        <v>376</v>
      </c>
      <c r="C32" s="191" t="s">
        <v>68</v>
      </c>
      <c r="D32" s="192">
        <v>46</v>
      </c>
      <c r="E32" s="191" t="s">
        <v>377</v>
      </c>
      <c r="F32" s="193">
        <v>27733.28</v>
      </c>
      <c r="G32" s="115" t="s">
        <v>378</v>
      </c>
      <c r="H32" s="116" t="s">
        <v>365</v>
      </c>
      <c r="I32" s="116" t="s">
        <v>356</v>
      </c>
      <c r="J32" s="194" t="s">
        <v>357</v>
      </c>
    </row>
    <row r="33" spans="2:10" ht="15">
      <c r="B33" s="191" t="s">
        <v>379</v>
      </c>
      <c r="C33" s="191" t="s">
        <v>68</v>
      </c>
      <c r="D33" s="192">
        <v>104</v>
      </c>
      <c r="E33" s="191" t="s">
        <v>380</v>
      </c>
      <c r="F33" s="193">
        <v>250000</v>
      </c>
      <c r="G33" s="115" t="s">
        <v>381</v>
      </c>
      <c r="H33" s="117" t="s">
        <v>375</v>
      </c>
      <c r="I33" s="116" t="s">
        <v>356</v>
      </c>
      <c r="J33" s="194" t="s">
        <v>357</v>
      </c>
    </row>
    <row r="34" spans="2:10" ht="15">
      <c r="B34" s="191" t="s">
        <v>382</v>
      </c>
      <c r="C34" s="191" t="s">
        <v>68</v>
      </c>
      <c r="D34" s="192">
        <v>136</v>
      </c>
      <c r="E34" s="191" t="s">
        <v>383</v>
      </c>
      <c r="F34" s="193">
        <v>23200</v>
      </c>
      <c r="G34" s="118" t="s">
        <v>384</v>
      </c>
      <c r="H34" s="117" t="s">
        <v>375</v>
      </c>
      <c r="I34" s="116" t="s">
        <v>356</v>
      </c>
      <c r="J34" s="194" t="s">
        <v>357</v>
      </c>
    </row>
    <row r="35" spans="2:10" ht="15">
      <c r="B35" s="191" t="s">
        <v>382</v>
      </c>
      <c r="C35" s="191" t="s">
        <v>68</v>
      </c>
      <c r="D35" s="192">
        <v>148</v>
      </c>
      <c r="E35" s="191" t="s">
        <v>385</v>
      </c>
      <c r="F35" s="193">
        <v>24708</v>
      </c>
      <c r="G35" s="118" t="s">
        <v>386</v>
      </c>
      <c r="H35" s="127" t="s">
        <v>387</v>
      </c>
      <c r="I35" s="116" t="s">
        <v>356</v>
      </c>
      <c r="J35" s="194" t="s">
        <v>357</v>
      </c>
    </row>
    <row r="36" spans="2:10" ht="15">
      <c r="B36" s="204"/>
      <c r="C36" s="204"/>
      <c r="D36" s="205"/>
      <c r="E36" s="204"/>
      <c r="G36" s="118"/>
      <c r="H36" s="127"/>
      <c r="I36" s="116"/>
      <c r="J36" s="118"/>
    </row>
    <row r="38" ht="13.5" thickBot="1"/>
    <row r="39" spans="2:10" ht="15.75" thickBot="1">
      <c r="B39" s="97"/>
      <c r="C39" s="97"/>
      <c r="D39" s="93"/>
      <c r="E39" s="157" t="s">
        <v>120</v>
      </c>
      <c r="F39" s="206">
        <f>SUM(F29:F35)</f>
        <v>978196.31</v>
      </c>
      <c r="G39" s="128"/>
      <c r="H39" s="115"/>
      <c r="I39" s="115"/>
      <c r="J39" s="115"/>
    </row>
    <row r="40" spans="2:10" ht="15">
      <c r="B40" s="15"/>
      <c r="C40" s="15"/>
      <c r="D40" s="15"/>
      <c r="E40" s="15"/>
      <c r="F40" s="15"/>
      <c r="G40" s="15"/>
      <c r="H40" s="15"/>
      <c r="I40" s="15"/>
      <c r="J40" s="15"/>
    </row>
    <row r="41" spans="2:10" ht="15.75" thickBot="1">
      <c r="B41" s="15"/>
      <c r="C41" s="15"/>
      <c r="D41" s="15"/>
      <c r="E41" s="15"/>
      <c r="F41" s="15"/>
      <c r="G41" s="15"/>
      <c r="H41" s="15"/>
      <c r="I41" s="15"/>
      <c r="J41" s="15"/>
    </row>
    <row r="42" spans="2:10" ht="15">
      <c r="B42" s="207" t="s">
        <v>40</v>
      </c>
      <c r="C42" s="90"/>
      <c r="D42" s="90"/>
      <c r="E42" s="91"/>
      <c r="F42" s="92"/>
      <c r="G42" s="116"/>
      <c r="H42" s="116"/>
      <c r="I42" s="116"/>
      <c r="J42" s="116"/>
    </row>
    <row r="43" spans="2:10" ht="15">
      <c r="B43" s="191" t="s">
        <v>388</v>
      </c>
      <c r="C43" s="191" t="s">
        <v>68</v>
      </c>
      <c r="D43" s="192">
        <v>12</v>
      </c>
      <c r="E43" s="191" t="s">
        <v>389</v>
      </c>
      <c r="F43" s="193">
        <v>9348</v>
      </c>
      <c r="G43" s="116" t="s">
        <v>390</v>
      </c>
      <c r="H43" s="116" t="s">
        <v>391</v>
      </c>
      <c r="I43" s="116" t="s">
        <v>356</v>
      </c>
      <c r="J43" s="194" t="s">
        <v>357</v>
      </c>
    </row>
    <row r="44" spans="2:10" ht="15">
      <c r="B44" s="191" t="s">
        <v>388</v>
      </c>
      <c r="C44" s="191" t="s">
        <v>68</v>
      </c>
      <c r="D44" s="192">
        <v>14</v>
      </c>
      <c r="E44" s="191" t="s">
        <v>392</v>
      </c>
      <c r="F44" s="193">
        <v>11020</v>
      </c>
      <c r="G44" s="116" t="s">
        <v>393</v>
      </c>
      <c r="H44" s="116" t="s">
        <v>391</v>
      </c>
      <c r="I44" s="116" t="s">
        <v>356</v>
      </c>
      <c r="J44" s="194" t="s">
        <v>357</v>
      </c>
    </row>
    <row r="45" spans="2:10" ht="15">
      <c r="B45" s="191" t="s">
        <v>388</v>
      </c>
      <c r="C45" s="191" t="s">
        <v>68</v>
      </c>
      <c r="D45" s="192">
        <v>15</v>
      </c>
      <c r="E45" s="191" t="s">
        <v>394</v>
      </c>
      <c r="F45" s="193">
        <v>2436</v>
      </c>
      <c r="G45" s="116" t="s">
        <v>395</v>
      </c>
      <c r="H45" s="116" t="s">
        <v>391</v>
      </c>
      <c r="I45" s="116" t="s">
        <v>356</v>
      </c>
      <c r="J45" s="194" t="s">
        <v>357</v>
      </c>
    </row>
    <row r="46" spans="2:10" ht="15">
      <c r="B46" s="191" t="s">
        <v>388</v>
      </c>
      <c r="C46" s="191" t="s">
        <v>68</v>
      </c>
      <c r="D46" s="192">
        <v>16</v>
      </c>
      <c r="E46" s="191" t="s">
        <v>396</v>
      </c>
      <c r="F46" s="193">
        <v>1948.8</v>
      </c>
      <c r="G46" s="116" t="s">
        <v>397</v>
      </c>
      <c r="H46" s="116" t="s">
        <v>391</v>
      </c>
      <c r="I46" s="116" t="s">
        <v>356</v>
      </c>
      <c r="J46" s="194" t="s">
        <v>357</v>
      </c>
    </row>
    <row r="47" spans="2:10" ht="15">
      <c r="B47" s="191" t="s">
        <v>398</v>
      </c>
      <c r="C47" s="191" t="s">
        <v>68</v>
      </c>
      <c r="D47" s="192">
        <v>36</v>
      </c>
      <c r="E47" s="191" t="s">
        <v>399</v>
      </c>
      <c r="F47" s="193">
        <v>4872</v>
      </c>
      <c r="G47" t="s">
        <v>400</v>
      </c>
      <c r="H47" s="116" t="s">
        <v>391</v>
      </c>
      <c r="I47" s="116" t="s">
        <v>356</v>
      </c>
      <c r="J47" s="194" t="s">
        <v>357</v>
      </c>
    </row>
    <row r="48" spans="2:10" ht="15">
      <c r="B48" s="191" t="s">
        <v>401</v>
      </c>
      <c r="C48" s="191" t="s">
        <v>68</v>
      </c>
      <c r="D48" s="192">
        <v>58</v>
      </c>
      <c r="E48" s="191" t="s">
        <v>402</v>
      </c>
      <c r="F48" s="193">
        <v>4000</v>
      </c>
      <c r="G48" s="116" t="s">
        <v>403</v>
      </c>
      <c r="H48" s="116" t="s">
        <v>391</v>
      </c>
      <c r="I48" s="116" t="s">
        <v>356</v>
      </c>
      <c r="J48" s="194" t="s">
        <v>357</v>
      </c>
    </row>
    <row r="49" spans="2:10" ht="15">
      <c r="B49" s="191" t="s">
        <v>404</v>
      </c>
      <c r="C49" s="191" t="s">
        <v>68</v>
      </c>
      <c r="D49" s="192">
        <v>67</v>
      </c>
      <c r="E49" s="191" t="s">
        <v>405</v>
      </c>
      <c r="F49" s="193">
        <v>2784</v>
      </c>
      <c r="G49" s="116" t="s">
        <v>406</v>
      </c>
      <c r="H49" s="116" t="s">
        <v>391</v>
      </c>
      <c r="I49" s="116" t="s">
        <v>356</v>
      </c>
      <c r="J49" s="194" t="s">
        <v>357</v>
      </c>
    </row>
    <row r="50" spans="2:10" ht="15">
      <c r="B50" s="191" t="s">
        <v>404</v>
      </c>
      <c r="C50" s="191" t="s">
        <v>68</v>
      </c>
      <c r="D50" s="192">
        <v>76</v>
      </c>
      <c r="E50" s="191" t="s">
        <v>407</v>
      </c>
      <c r="F50" s="193">
        <v>5220</v>
      </c>
      <c r="G50" s="116" t="s">
        <v>408</v>
      </c>
      <c r="H50" s="116" t="s">
        <v>391</v>
      </c>
      <c r="I50" s="116" t="s">
        <v>356</v>
      </c>
      <c r="J50" s="194" t="s">
        <v>357</v>
      </c>
    </row>
    <row r="51" spans="2:10" ht="15">
      <c r="B51" s="191" t="s">
        <v>404</v>
      </c>
      <c r="C51" s="191" t="s">
        <v>68</v>
      </c>
      <c r="D51" s="192">
        <v>77</v>
      </c>
      <c r="E51" s="191" t="s">
        <v>409</v>
      </c>
      <c r="F51" s="193">
        <v>4906.8</v>
      </c>
      <c r="G51" s="116" t="s">
        <v>410</v>
      </c>
      <c r="H51" s="116" t="s">
        <v>391</v>
      </c>
      <c r="I51" s="116" t="s">
        <v>356</v>
      </c>
      <c r="J51" s="194" t="s">
        <v>357</v>
      </c>
    </row>
    <row r="52" spans="2:10" ht="15">
      <c r="B52" s="191" t="s">
        <v>404</v>
      </c>
      <c r="C52" s="191" t="s">
        <v>68</v>
      </c>
      <c r="D52" s="192">
        <v>79</v>
      </c>
      <c r="E52" s="191" t="s">
        <v>405</v>
      </c>
      <c r="F52" s="193">
        <v>1624</v>
      </c>
      <c r="G52" s="115" t="s">
        <v>411</v>
      </c>
      <c r="H52" s="116" t="s">
        <v>391</v>
      </c>
      <c r="I52" s="116" t="s">
        <v>356</v>
      </c>
      <c r="J52" s="194" t="s">
        <v>357</v>
      </c>
    </row>
    <row r="53" spans="2:10" ht="15">
      <c r="B53" s="191" t="s">
        <v>404</v>
      </c>
      <c r="C53" s="191" t="s">
        <v>68</v>
      </c>
      <c r="D53" s="192">
        <v>80</v>
      </c>
      <c r="E53" s="191" t="s">
        <v>409</v>
      </c>
      <c r="F53" s="193">
        <v>1160</v>
      </c>
      <c r="G53" s="117" t="s">
        <v>412</v>
      </c>
      <c r="H53" s="116" t="s">
        <v>391</v>
      </c>
      <c r="I53" s="116" t="s">
        <v>356</v>
      </c>
      <c r="J53" s="194" t="s">
        <v>357</v>
      </c>
    </row>
    <row r="54" spans="2:10" ht="15">
      <c r="B54" s="195" t="s">
        <v>413</v>
      </c>
      <c r="C54" s="195" t="s">
        <v>68</v>
      </c>
      <c r="D54" s="196">
        <v>98</v>
      </c>
      <c r="E54" s="195" t="s">
        <v>414</v>
      </c>
      <c r="F54" s="197">
        <v>11460.8</v>
      </c>
      <c r="G54" s="115" t="s">
        <v>415</v>
      </c>
      <c r="H54" s="116" t="s">
        <v>391</v>
      </c>
      <c r="I54" s="116" t="s">
        <v>356</v>
      </c>
      <c r="J54" s="194" t="s">
        <v>357</v>
      </c>
    </row>
    <row r="55" spans="2:10" ht="15">
      <c r="B55" s="191" t="s">
        <v>416</v>
      </c>
      <c r="C55" s="191" t="s">
        <v>68</v>
      </c>
      <c r="D55" s="192">
        <v>121</v>
      </c>
      <c r="E55" s="191" t="s">
        <v>417</v>
      </c>
      <c r="F55" s="193">
        <v>132657.6</v>
      </c>
      <c r="G55" s="128" t="s">
        <v>418</v>
      </c>
      <c r="H55" s="117" t="s">
        <v>375</v>
      </c>
      <c r="I55" s="116" t="s">
        <v>356</v>
      </c>
      <c r="J55" s="194" t="s">
        <v>357</v>
      </c>
    </row>
    <row r="56" spans="2:10" ht="15">
      <c r="B56" s="191" t="s">
        <v>416</v>
      </c>
      <c r="C56" s="191" t="s">
        <v>68</v>
      </c>
      <c r="D56" s="192">
        <v>122</v>
      </c>
      <c r="E56" s="191" t="s">
        <v>419</v>
      </c>
      <c r="F56" s="193">
        <v>130291.2</v>
      </c>
      <c r="G56" s="128" t="s">
        <v>420</v>
      </c>
      <c r="H56" s="117" t="s">
        <v>375</v>
      </c>
      <c r="I56" s="116" t="s">
        <v>356</v>
      </c>
      <c r="J56" s="194" t="s">
        <v>357</v>
      </c>
    </row>
    <row r="57" spans="2:10" ht="15">
      <c r="B57" s="191" t="s">
        <v>421</v>
      </c>
      <c r="C57" s="191" t="s">
        <v>68</v>
      </c>
      <c r="D57" s="192">
        <v>127</v>
      </c>
      <c r="E57" s="191" t="s">
        <v>422</v>
      </c>
      <c r="F57" s="193">
        <v>16472</v>
      </c>
      <c r="G57" s="128" t="s">
        <v>423</v>
      </c>
      <c r="H57" s="116" t="s">
        <v>391</v>
      </c>
      <c r="I57" s="116" t="s">
        <v>356</v>
      </c>
      <c r="J57" s="194" t="s">
        <v>357</v>
      </c>
    </row>
    <row r="58" spans="2:10" ht="15">
      <c r="B58" s="191" t="s">
        <v>421</v>
      </c>
      <c r="C58" s="191" t="s">
        <v>68</v>
      </c>
      <c r="D58" s="192">
        <v>129</v>
      </c>
      <c r="E58" s="191" t="s">
        <v>424</v>
      </c>
      <c r="F58" s="193">
        <v>3513.84</v>
      </c>
      <c r="G58" s="128" t="s">
        <v>425</v>
      </c>
      <c r="H58" s="116" t="s">
        <v>391</v>
      </c>
      <c r="I58" s="116" t="s">
        <v>356</v>
      </c>
      <c r="J58" s="194" t="s">
        <v>357</v>
      </c>
    </row>
    <row r="59" spans="2:10" ht="15">
      <c r="B59" s="191" t="s">
        <v>421</v>
      </c>
      <c r="C59" s="191" t="s">
        <v>68</v>
      </c>
      <c r="D59" s="192">
        <v>131</v>
      </c>
      <c r="E59" s="191" t="s">
        <v>426</v>
      </c>
      <c r="F59" s="193">
        <v>39580</v>
      </c>
      <c r="G59" s="128" t="s">
        <v>427</v>
      </c>
      <c r="H59" s="116" t="s">
        <v>391</v>
      </c>
      <c r="I59" s="116" t="s">
        <v>356</v>
      </c>
      <c r="J59" s="194" t="s">
        <v>357</v>
      </c>
    </row>
    <row r="60" spans="2:10" ht="15">
      <c r="B60" s="191" t="s">
        <v>428</v>
      </c>
      <c r="C60" s="191" t="s">
        <v>68</v>
      </c>
      <c r="D60" s="192">
        <v>157</v>
      </c>
      <c r="E60" s="191" t="s">
        <v>429</v>
      </c>
      <c r="F60" s="193">
        <v>198360</v>
      </c>
      <c r="G60" s="128" t="s">
        <v>430</v>
      </c>
      <c r="H60" s="115" t="s">
        <v>431</v>
      </c>
      <c r="I60" s="116" t="s">
        <v>356</v>
      </c>
      <c r="J60" s="194" t="s">
        <v>357</v>
      </c>
    </row>
    <row r="61" spans="2:10" ht="15">
      <c r="B61" s="208" t="s">
        <v>432</v>
      </c>
      <c r="C61" s="208" t="s">
        <v>68</v>
      </c>
      <c r="D61" s="209">
        <v>2098</v>
      </c>
      <c r="E61" s="208" t="s">
        <v>433</v>
      </c>
      <c r="F61" s="193">
        <v>7540</v>
      </c>
      <c r="G61" s="128" t="s">
        <v>434</v>
      </c>
      <c r="H61" s="116" t="s">
        <v>391</v>
      </c>
      <c r="I61" s="116" t="s">
        <v>356</v>
      </c>
      <c r="J61" s="194" t="s">
        <v>357</v>
      </c>
    </row>
    <row r="62" spans="2:10" ht="15">
      <c r="B62" s="195" t="s">
        <v>435</v>
      </c>
      <c r="C62" s="195" t="s">
        <v>68</v>
      </c>
      <c r="D62" s="196">
        <v>201</v>
      </c>
      <c r="E62" s="195" t="s">
        <v>436</v>
      </c>
      <c r="F62" s="197">
        <v>7540</v>
      </c>
      <c r="G62" s="128" t="s">
        <v>434</v>
      </c>
      <c r="H62" s="116" t="s">
        <v>391</v>
      </c>
      <c r="I62" s="116" t="s">
        <v>356</v>
      </c>
      <c r="J62" s="194" t="s">
        <v>357</v>
      </c>
    </row>
    <row r="63" spans="2:10" ht="15">
      <c r="B63" s="210"/>
      <c r="C63" s="210"/>
      <c r="D63" s="210"/>
      <c r="E63" s="210"/>
      <c r="F63" s="211"/>
      <c r="G63" s="128"/>
      <c r="H63" s="115"/>
      <c r="I63" s="115"/>
      <c r="J63" s="115"/>
    </row>
    <row r="64" spans="2:10" ht="15.75" thickBot="1">
      <c r="B64" s="212"/>
      <c r="C64" s="212"/>
      <c r="D64" s="108"/>
      <c r="E64" s="213" t="s">
        <v>120</v>
      </c>
      <c r="F64" s="214">
        <f>SUM(F43:F62)</f>
        <v>596735.04</v>
      </c>
      <c r="G64" s="118"/>
      <c r="H64" s="118"/>
      <c r="I64" s="118"/>
      <c r="J64" s="118"/>
    </row>
    <row r="65" spans="2:10" ht="15.75" thickBot="1">
      <c r="B65" s="112" t="s">
        <v>41</v>
      </c>
      <c r="C65" s="90"/>
      <c r="D65" s="90"/>
      <c r="E65" s="91"/>
      <c r="F65" s="92"/>
      <c r="G65" s="116"/>
      <c r="H65" s="116"/>
      <c r="I65" s="116"/>
      <c r="J65" s="116"/>
    </row>
    <row r="66" spans="2:10" ht="15">
      <c r="B66" s="191" t="s">
        <v>437</v>
      </c>
      <c r="C66" s="191" t="s">
        <v>68</v>
      </c>
      <c r="D66" s="192">
        <v>96</v>
      </c>
      <c r="E66" s="191" t="s">
        <v>438</v>
      </c>
      <c r="F66" s="193">
        <v>33825.6</v>
      </c>
      <c r="G66" s="115" t="s">
        <v>439</v>
      </c>
      <c r="H66" s="115" t="s">
        <v>440</v>
      </c>
      <c r="I66" s="116" t="s">
        <v>356</v>
      </c>
      <c r="J66" s="194" t="s">
        <v>357</v>
      </c>
    </row>
    <row r="67" spans="2:10" ht="15">
      <c r="B67" s="191" t="s">
        <v>437</v>
      </c>
      <c r="C67" s="191" t="s">
        <v>68</v>
      </c>
      <c r="D67" s="192">
        <v>97</v>
      </c>
      <c r="E67" s="191" t="s">
        <v>438</v>
      </c>
      <c r="F67" s="193">
        <v>30289.92</v>
      </c>
      <c r="G67" s="115" t="s">
        <v>359</v>
      </c>
      <c r="H67" s="115" t="s">
        <v>440</v>
      </c>
      <c r="I67" s="116" t="s">
        <v>356</v>
      </c>
      <c r="J67" s="194" t="s">
        <v>357</v>
      </c>
    </row>
    <row r="68" spans="2:10" ht="15">
      <c r="B68" s="191" t="s">
        <v>437</v>
      </c>
      <c r="C68" s="191" t="s">
        <v>68</v>
      </c>
      <c r="D68" s="192">
        <v>103</v>
      </c>
      <c r="E68" s="191" t="s">
        <v>441</v>
      </c>
      <c r="F68" s="193">
        <v>8500.01</v>
      </c>
      <c r="G68" s="115" t="s">
        <v>442</v>
      </c>
      <c r="H68" s="116" t="s">
        <v>391</v>
      </c>
      <c r="I68" s="116" t="s">
        <v>356</v>
      </c>
      <c r="J68" s="194" t="s">
        <v>357</v>
      </c>
    </row>
    <row r="69" spans="2:10" ht="15">
      <c r="B69" s="195" t="s">
        <v>437</v>
      </c>
      <c r="C69" s="195" t="s">
        <v>68</v>
      </c>
      <c r="D69" s="196">
        <v>109</v>
      </c>
      <c r="E69" s="195" t="s">
        <v>443</v>
      </c>
      <c r="F69" s="197">
        <v>58000</v>
      </c>
      <c r="G69" s="117" t="s">
        <v>444</v>
      </c>
      <c r="H69" s="115" t="s">
        <v>445</v>
      </c>
      <c r="I69" s="115" t="s">
        <v>446</v>
      </c>
      <c r="J69" s="194" t="s">
        <v>357</v>
      </c>
    </row>
    <row r="70" spans="2:10" ht="15">
      <c r="B70" s="191" t="s">
        <v>447</v>
      </c>
      <c r="C70" s="191" t="s">
        <v>68</v>
      </c>
      <c r="D70" s="192">
        <v>128</v>
      </c>
      <c r="E70" s="191" t="s">
        <v>448</v>
      </c>
      <c r="F70" s="193">
        <v>281880</v>
      </c>
      <c r="G70" s="215" t="s">
        <v>449</v>
      </c>
      <c r="H70" s="115" t="s">
        <v>450</v>
      </c>
      <c r="I70" s="116" t="s">
        <v>356</v>
      </c>
      <c r="J70" s="115" t="s">
        <v>357</v>
      </c>
    </row>
    <row r="71" spans="2:10" ht="30">
      <c r="B71" s="191" t="s">
        <v>451</v>
      </c>
      <c r="C71" s="191" t="s">
        <v>68</v>
      </c>
      <c r="D71" s="192">
        <v>138</v>
      </c>
      <c r="E71" s="191" t="s">
        <v>452</v>
      </c>
      <c r="F71" s="193">
        <v>249516</v>
      </c>
      <c r="G71" s="215" t="s">
        <v>453</v>
      </c>
      <c r="H71" s="115" t="s">
        <v>454</v>
      </c>
      <c r="I71" s="117" t="s">
        <v>356</v>
      </c>
      <c r="J71" s="115" t="s">
        <v>357</v>
      </c>
    </row>
    <row r="72" spans="2:10" ht="30">
      <c r="B72" s="191" t="s">
        <v>455</v>
      </c>
      <c r="C72" s="191" t="s">
        <v>68</v>
      </c>
      <c r="D72" s="192">
        <v>144</v>
      </c>
      <c r="E72" s="191" t="s">
        <v>456</v>
      </c>
      <c r="F72" s="193">
        <v>33825.6</v>
      </c>
      <c r="G72" s="215" t="s">
        <v>457</v>
      </c>
      <c r="H72" s="115" t="s">
        <v>458</v>
      </c>
      <c r="I72" s="117" t="s">
        <v>356</v>
      </c>
      <c r="J72" s="115" t="s">
        <v>357</v>
      </c>
    </row>
    <row r="73" spans="2:10" ht="30">
      <c r="B73" s="191" t="s">
        <v>455</v>
      </c>
      <c r="C73" s="191" t="s">
        <v>68</v>
      </c>
      <c r="D73" s="192">
        <v>145</v>
      </c>
      <c r="E73" s="191" t="s">
        <v>459</v>
      </c>
      <c r="F73" s="193">
        <v>30289.92</v>
      </c>
      <c r="G73" s="215" t="s">
        <v>439</v>
      </c>
      <c r="H73" s="115" t="s">
        <v>458</v>
      </c>
      <c r="I73" s="117" t="s">
        <v>356</v>
      </c>
      <c r="J73" s="115" t="s">
        <v>357</v>
      </c>
    </row>
    <row r="74" spans="2:10" ht="30">
      <c r="B74" s="191" t="s">
        <v>455</v>
      </c>
      <c r="C74" s="191" t="s">
        <v>68</v>
      </c>
      <c r="D74" s="192">
        <v>153</v>
      </c>
      <c r="E74" s="191" t="s">
        <v>460</v>
      </c>
      <c r="F74" s="193">
        <v>18391.8</v>
      </c>
      <c r="G74" s="115" t="s">
        <v>359</v>
      </c>
      <c r="H74" s="115" t="s">
        <v>458</v>
      </c>
      <c r="I74" s="117" t="s">
        <v>356</v>
      </c>
      <c r="J74" s="115" t="s">
        <v>357</v>
      </c>
    </row>
    <row r="75" spans="2:10" ht="30">
      <c r="B75" s="191" t="s">
        <v>461</v>
      </c>
      <c r="C75" s="191" t="s">
        <v>68</v>
      </c>
      <c r="D75" s="192">
        <v>184</v>
      </c>
      <c r="E75" s="191" t="s">
        <v>462</v>
      </c>
      <c r="F75" s="193">
        <v>212976</v>
      </c>
      <c r="G75" s="215" t="s">
        <v>463</v>
      </c>
      <c r="H75" s="115" t="s">
        <v>464</v>
      </c>
      <c r="I75" s="117" t="s">
        <v>356</v>
      </c>
      <c r="J75" s="115" t="s">
        <v>357</v>
      </c>
    </row>
    <row r="76" spans="2:10" ht="30">
      <c r="B76" s="191" t="s">
        <v>465</v>
      </c>
      <c r="C76" s="191" t="s">
        <v>68</v>
      </c>
      <c r="D76" s="192">
        <v>202</v>
      </c>
      <c r="E76" s="191" t="s">
        <v>466</v>
      </c>
      <c r="F76" s="193">
        <v>34450.06</v>
      </c>
      <c r="G76" s="215" t="s">
        <v>467</v>
      </c>
      <c r="H76" s="115" t="s">
        <v>468</v>
      </c>
      <c r="I76" s="117" t="s">
        <v>356</v>
      </c>
      <c r="J76" s="115" t="s">
        <v>357</v>
      </c>
    </row>
    <row r="77" spans="2:10" ht="15.75" thickBot="1">
      <c r="B77" s="201"/>
      <c r="C77" s="201"/>
      <c r="D77" s="216"/>
      <c r="E77" s="202"/>
      <c r="F77" s="217"/>
      <c r="G77" s="115"/>
      <c r="H77" s="115"/>
      <c r="I77" s="117"/>
      <c r="J77" s="115"/>
    </row>
    <row r="78" spans="2:10" ht="15.75" thickBot="1">
      <c r="B78" s="97"/>
      <c r="C78" s="97"/>
      <c r="D78" s="93"/>
      <c r="E78" s="157" t="s">
        <v>120</v>
      </c>
      <c r="F78" s="218">
        <v>991944.91</v>
      </c>
      <c r="G78" s="128"/>
      <c r="H78" s="115"/>
      <c r="I78" s="115"/>
      <c r="J78" s="115"/>
    </row>
    <row r="79" spans="2:10" ht="15">
      <c r="B79" s="15"/>
      <c r="C79" s="15"/>
      <c r="D79" s="15"/>
      <c r="E79" s="15"/>
      <c r="F79" s="15"/>
      <c r="G79" s="15"/>
      <c r="H79" s="15"/>
      <c r="I79" s="15"/>
      <c r="J79" s="15"/>
    </row>
    <row r="80" spans="2:10" ht="15.75" thickBot="1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5.75" thickBot="1">
      <c r="B81" s="112" t="s">
        <v>42</v>
      </c>
      <c r="C81" s="90"/>
      <c r="D81" s="90"/>
      <c r="E81" s="91"/>
      <c r="F81" s="92"/>
      <c r="G81" s="116"/>
      <c r="H81" s="116"/>
      <c r="I81" s="116"/>
      <c r="J81" s="116"/>
    </row>
    <row r="82" spans="2:10" ht="30">
      <c r="B82" s="191" t="s">
        <v>469</v>
      </c>
      <c r="C82" s="191" t="s">
        <v>68</v>
      </c>
      <c r="D82" s="192">
        <v>4</v>
      </c>
      <c r="E82" s="191" t="s">
        <v>470</v>
      </c>
      <c r="F82" s="193">
        <v>46980</v>
      </c>
      <c r="G82" s="115" t="s">
        <v>449</v>
      </c>
      <c r="H82" s="115" t="s">
        <v>471</v>
      </c>
      <c r="I82" s="117" t="s">
        <v>356</v>
      </c>
      <c r="J82" s="115" t="s">
        <v>357</v>
      </c>
    </row>
    <row r="83" spans="2:10" ht="30">
      <c r="B83" s="191" t="s">
        <v>472</v>
      </c>
      <c r="C83" s="191" t="s">
        <v>68</v>
      </c>
      <c r="D83" s="192">
        <v>39</v>
      </c>
      <c r="E83" s="191" t="s">
        <v>473</v>
      </c>
      <c r="F83" s="193">
        <v>103350.14</v>
      </c>
      <c r="G83" s="215" t="s">
        <v>467</v>
      </c>
      <c r="H83" s="115" t="s">
        <v>468</v>
      </c>
      <c r="I83" s="117" t="s">
        <v>356</v>
      </c>
      <c r="J83" s="115" t="s">
        <v>357</v>
      </c>
    </row>
    <row r="84" spans="2:10" ht="30">
      <c r="B84" s="191" t="s">
        <v>474</v>
      </c>
      <c r="C84" s="191" t="s">
        <v>68</v>
      </c>
      <c r="D84" s="192">
        <v>93</v>
      </c>
      <c r="E84" s="191" t="s">
        <v>475</v>
      </c>
      <c r="F84" s="193">
        <v>46980</v>
      </c>
      <c r="G84" s="115" t="s">
        <v>449</v>
      </c>
      <c r="H84" s="115" t="s">
        <v>471</v>
      </c>
      <c r="I84" s="117" t="s">
        <v>356</v>
      </c>
      <c r="J84" s="115" t="s">
        <v>357</v>
      </c>
    </row>
    <row r="85" spans="2:10" ht="30">
      <c r="B85" s="191" t="s">
        <v>476</v>
      </c>
      <c r="C85" s="191" t="s">
        <v>68</v>
      </c>
      <c r="D85" s="192">
        <v>206</v>
      </c>
      <c r="E85" s="191" t="s">
        <v>477</v>
      </c>
      <c r="F85" s="193">
        <v>714546</v>
      </c>
      <c r="G85" s="117" t="s">
        <v>374</v>
      </c>
      <c r="H85" s="115" t="s">
        <v>478</v>
      </c>
      <c r="I85" s="117" t="s">
        <v>356</v>
      </c>
      <c r="J85" s="115" t="s">
        <v>357</v>
      </c>
    </row>
    <row r="86" spans="2:10" ht="30">
      <c r="B86" s="191" t="s">
        <v>479</v>
      </c>
      <c r="C86" s="191" t="s">
        <v>68</v>
      </c>
      <c r="D86" s="192">
        <v>235</v>
      </c>
      <c r="E86" s="191" t="s">
        <v>480</v>
      </c>
      <c r="F86" s="193">
        <v>46980</v>
      </c>
      <c r="G86" s="115" t="s">
        <v>449</v>
      </c>
      <c r="H86" s="115" t="s">
        <v>471</v>
      </c>
      <c r="I86" s="117" t="s">
        <v>356</v>
      </c>
      <c r="J86" s="115" t="s">
        <v>357</v>
      </c>
    </row>
    <row r="87" spans="2:10" ht="15.75" thickBot="1">
      <c r="B87" s="191" t="s">
        <v>481</v>
      </c>
      <c r="C87" s="191" t="s">
        <v>68</v>
      </c>
      <c r="D87" s="192">
        <v>302</v>
      </c>
      <c r="E87" s="191" t="s">
        <v>482</v>
      </c>
      <c r="F87" s="197">
        <v>58000</v>
      </c>
      <c r="G87" s="115" t="s">
        <v>483</v>
      </c>
      <c r="H87" s="115" t="s">
        <v>484</v>
      </c>
      <c r="I87" s="115" t="s">
        <v>485</v>
      </c>
      <c r="J87" s="115" t="s">
        <v>357</v>
      </c>
    </row>
    <row r="88" spans="2:10" ht="15.75" thickBot="1">
      <c r="B88" s="97"/>
      <c r="C88" s="97"/>
      <c r="D88" s="93"/>
      <c r="E88" s="157" t="s">
        <v>120</v>
      </c>
      <c r="F88" s="218">
        <f>SUM(F82:F87)</f>
        <v>1016836.14</v>
      </c>
      <c r="G88" s="128"/>
      <c r="H88" s="115"/>
      <c r="I88" s="115"/>
      <c r="J88" s="115"/>
    </row>
    <row r="89" spans="2:10" ht="15">
      <c r="B89" s="15"/>
      <c r="C89" s="15"/>
      <c r="D89" s="15"/>
      <c r="E89" s="15"/>
      <c r="F89" s="15"/>
      <c r="G89" s="15"/>
      <c r="H89" s="15"/>
      <c r="I89" s="15"/>
      <c r="J89" s="15"/>
    </row>
    <row r="90" spans="2:10" ht="15.75" thickBot="1">
      <c r="B90" s="15"/>
      <c r="C90" s="15"/>
      <c r="D90" s="15"/>
      <c r="E90" s="15"/>
      <c r="F90" s="15"/>
      <c r="G90" s="15"/>
      <c r="H90" s="15"/>
      <c r="I90" s="15"/>
      <c r="J90" s="15"/>
    </row>
    <row r="91" spans="2:10" ht="15.75" thickBot="1">
      <c r="B91" s="112" t="s">
        <v>44</v>
      </c>
      <c r="C91" s="90"/>
      <c r="D91" s="90"/>
      <c r="E91" s="91"/>
      <c r="F91" s="92"/>
      <c r="G91" s="116"/>
      <c r="H91" s="116"/>
      <c r="I91" s="116"/>
      <c r="J91" s="116"/>
    </row>
    <row r="92" spans="2:10" ht="30">
      <c r="B92" s="191" t="s">
        <v>486</v>
      </c>
      <c r="C92" s="191" t="s">
        <v>68</v>
      </c>
      <c r="D92" s="192">
        <v>37</v>
      </c>
      <c r="E92" s="191" t="s">
        <v>487</v>
      </c>
      <c r="F92" s="193">
        <v>46980</v>
      </c>
      <c r="G92" s="115" t="s">
        <v>449</v>
      </c>
      <c r="H92" s="115" t="s">
        <v>471</v>
      </c>
      <c r="I92" s="117" t="s">
        <v>356</v>
      </c>
      <c r="J92" s="115" t="s">
        <v>357</v>
      </c>
    </row>
    <row r="93" spans="2:10" ht="30">
      <c r="B93" s="191" t="s">
        <v>488</v>
      </c>
      <c r="C93" s="191" t="s">
        <v>68</v>
      </c>
      <c r="D93" s="192">
        <v>78</v>
      </c>
      <c r="E93" s="191" t="s">
        <v>489</v>
      </c>
      <c r="F93" s="193">
        <v>103350.14</v>
      </c>
      <c r="G93" s="115" t="s">
        <v>490</v>
      </c>
      <c r="H93" s="115" t="s">
        <v>468</v>
      </c>
      <c r="I93" s="117" t="s">
        <v>356</v>
      </c>
      <c r="J93" s="115" t="s">
        <v>357</v>
      </c>
    </row>
    <row r="94" spans="2:10" ht="30">
      <c r="B94" s="191" t="s">
        <v>491</v>
      </c>
      <c r="C94" s="191" t="s">
        <v>68</v>
      </c>
      <c r="D94" s="192">
        <v>195</v>
      </c>
      <c r="E94" s="191" t="s">
        <v>492</v>
      </c>
      <c r="F94" s="193">
        <v>27927</v>
      </c>
      <c r="G94" s="115" t="s">
        <v>493</v>
      </c>
      <c r="H94" s="115" t="s">
        <v>494</v>
      </c>
      <c r="I94" s="117" t="s">
        <v>356</v>
      </c>
      <c r="J94" s="115" t="s">
        <v>357</v>
      </c>
    </row>
    <row r="95" spans="2:10" ht="30">
      <c r="B95" s="191" t="s">
        <v>495</v>
      </c>
      <c r="C95" s="191" t="s">
        <v>68</v>
      </c>
      <c r="D95" s="192">
        <v>231</v>
      </c>
      <c r="E95" s="191" t="s">
        <v>496</v>
      </c>
      <c r="F95" s="193">
        <v>46980</v>
      </c>
      <c r="G95" s="115" t="s">
        <v>449</v>
      </c>
      <c r="H95" s="115" t="s">
        <v>471</v>
      </c>
      <c r="I95" s="117" t="s">
        <v>356</v>
      </c>
      <c r="J95" s="115" t="s">
        <v>357</v>
      </c>
    </row>
    <row r="96" spans="2:10" ht="30">
      <c r="B96" s="191" t="s">
        <v>497</v>
      </c>
      <c r="C96" s="191" t="s">
        <v>68</v>
      </c>
      <c r="D96" s="192">
        <v>263</v>
      </c>
      <c r="E96" s="191" t="s">
        <v>498</v>
      </c>
      <c r="F96" s="193">
        <v>249516</v>
      </c>
      <c r="G96" s="115" t="s">
        <v>430</v>
      </c>
      <c r="H96" s="115" t="s">
        <v>499</v>
      </c>
      <c r="I96" s="117" t="s">
        <v>356</v>
      </c>
      <c r="J96" s="115" t="s">
        <v>357</v>
      </c>
    </row>
    <row r="97" spans="2:10" ht="30">
      <c r="B97" s="191" t="s">
        <v>497</v>
      </c>
      <c r="C97" s="191" t="s">
        <v>68</v>
      </c>
      <c r="D97" s="192">
        <v>264</v>
      </c>
      <c r="E97" s="191" t="s">
        <v>500</v>
      </c>
      <c r="F97" s="193">
        <v>198360</v>
      </c>
      <c r="G97" s="115" t="s">
        <v>453</v>
      </c>
      <c r="H97" s="115" t="s">
        <v>501</v>
      </c>
      <c r="I97" s="117" t="s">
        <v>356</v>
      </c>
      <c r="J97" s="115" t="s">
        <v>357</v>
      </c>
    </row>
    <row r="98" spans="2:10" ht="30">
      <c r="B98" s="191" t="s">
        <v>502</v>
      </c>
      <c r="C98" s="191" t="s">
        <v>68</v>
      </c>
      <c r="D98" s="192">
        <v>324</v>
      </c>
      <c r="E98" s="191" t="s">
        <v>503</v>
      </c>
      <c r="F98" s="193">
        <v>46980</v>
      </c>
      <c r="G98" s="115" t="s">
        <v>504</v>
      </c>
      <c r="H98" s="115" t="s">
        <v>471</v>
      </c>
      <c r="I98" s="117" t="s">
        <v>356</v>
      </c>
      <c r="J98" s="115" t="s">
        <v>357</v>
      </c>
    </row>
    <row r="99" spans="2:10" ht="15">
      <c r="B99" s="107"/>
      <c r="C99" s="97"/>
      <c r="D99" s="93"/>
      <c r="E99" s="98"/>
      <c r="G99" s="115"/>
      <c r="H99" s="115"/>
      <c r="I99" s="115"/>
      <c r="J99" s="115"/>
    </row>
    <row r="100" spans="2:10" ht="15">
      <c r="B100" s="100"/>
      <c r="C100" s="100"/>
      <c r="D100" s="100"/>
      <c r="E100" s="101"/>
      <c r="F100" s="102"/>
      <c r="G100" s="117"/>
      <c r="H100" s="117"/>
      <c r="I100" s="115"/>
      <c r="J100" s="117"/>
    </row>
    <row r="101" spans="2:10" ht="15.75" thickBot="1">
      <c r="B101" s="93" t="s">
        <v>73</v>
      </c>
      <c r="C101" s="103"/>
      <c r="D101" s="103"/>
      <c r="E101" s="129"/>
      <c r="F101" s="130"/>
      <c r="G101" s="115"/>
      <c r="H101" s="115"/>
      <c r="I101" s="115"/>
      <c r="J101" s="115"/>
    </row>
    <row r="102" spans="2:10" ht="15.75" thickBot="1">
      <c r="B102" s="97"/>
      <c r="C102" s="97"/>
      <c r="D102" s="93"/>
      <c r="E102" s="157" t="s">
        <v>120</v>
      </c>
      <c r="F102" s="219">
        <f>SUM(F92:F98)</f>
        <v>720093.14</v>
      </c>
      <c r="G102" s="128"/>
      <c r="H102" s="115"/>
      <c r="I102" s="115"/>
      <c r="J102" s="115"/>
    </row>
    <row r="103" spans="2:10" ht="1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ht="15.75" thickBot="1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 ht="15.75" thickBot="1">
      <c r="B105" s="112" t="s">
        <v>45</v>
      </c>
      <c r="C105" s="90"/>
      <c r="D105" s="90"/>
      <c r="E105" s="91"/>
      <c r="F105" s="92"/>
      <c r="G105" s="116"/>
      <c r="H105" s="116"/>
      <c r="I105" s="116"/>
      <c r="J105" s="116"/>
    </row>
    <row r="106" spans="2:10" ht="30">
      <c r="B106" s="191" t="s">
        <v>505</v>
      </c>
      <c r="C106" s="191" t="s">
        <v>68</v>
      </c>
      <c r="D106" s="192">
        <v>25</v>
      </c>
      <c r="E106" s="191" t="s">
        <v>506</v>
      </c>
      <c r="F106" s="193">
        <v>103350.14</v>
      </c>
      <c r="G106" s="115" t="s">
        <v>507</v>
      </c>
      <c r="H106" s="115" t="s">
        <v>468</v>
      </c>
      <c r="I106" s="117" t="s">
        <v>356</v>
      </c>
      <c r="J106" s="115" t="s">
        <v>357</v>
      </c>
    </row>
    <row r="107" spans="2:10" ht="30">
      <c r="B107" s="191" t="s">
        <v>505</v>
      </c>
      <c r="C107" s="191" t="s">
        <v>68</v>
      </c>
      <c r="D107" s="192">
        <v>36</v>
      </c>
      <c r="E107" s="191" t="s">
        <v>508</v>
      </c>
      <c r="F107" s="193">
        <v>212976</v>
      </c>
      <c r="G107" s="115" t="s">
        <v>509</v>
      </c>
      <c r="H107" s="115" t="s">
        <v>510</v>
      </c>
      <c r="I107" s="117" t="s">
        <v>356</v>
      </c>
      <c r="J107" s="115" t="s">
        <v>357</v>
      </c>
    </row>
    <row r="108" spans="2:10" ht="30">
      <c r="B108" s="191" t="s">
        <v>511</v>
      </c>
      <c r="C108" s="191" t="s">
        <v>68</v>
      </c>
      <c r="D108" s="192">
        <v>103</v>
      </c>
      <c r="E108" s="191" t="s">
        <v>512</v>
      </c>
      <c r="F108" s="193">
        <v>24708</v>
      </c>
      <c r="G108" s="115" t="s">
        <v>513</v>
      </c>
      <c r="H108" s="115" t="s">
        <v>514</v>
      </c>
      <c r="I108" s="117" t="s">
        <v>356</v>
      </c>
      <c r="J108" s="115" t="s">
        <v>357</v>
      </c>
    </row>
    <row r="109" spans="2:10" ht="30">
      <c r="B109" s="191" t="s">
        <v>515</v>
      </c>
      <c r="C109" s="191" t="s">
        <v>68</v>
      </c>
      <c r="D109" s="192">
        <v>132</v>
      </c>
      <c r="E109" s="191" t="s">
        <v>516</v>
      </c>
      <c r="F109" s="193">
        <v>451008</v>
      </c>
      <c r="G109" s="115" t="s">
        <v>517</v>
      </c>
      <c r="H109" s="115" t="s">
        <v>518</v>
      </c>
      <c r="I109" s="117" t="s">
        <v>356</v>
      </c>
      <c r="J109" s="115" t="s">
        <v>357</v>
      </c>
    </row>
    <row r="110" spans="2:10" ht="30">
      <c r="B110" s="191" t="s">
        <v>515</v>
      </c>
      <c r="C110" s="191" t="s">
        <v>68</v>
      </c>
      <c r="D110" s="192">
        <v>133</v>
      </c>
      <c r="E110" s="191" t="s">
        <v>519</v>
      </c>
      <c r="F110" s="193">
        <v>131892</v>
      </c>
      <c r="G110" s="115" t="s">
        <v>517</v>
      </c>
      <c r="H110" s="115" t="s">
        <v>520</v>
      </c>
      <c r="I110" s="117" t="s">
        <v>356</v>
      </c>
      <c r="J110" s="115" t="s">
        <v>357</v>
      </c>
    </row>
    <row r="111" spans="2:10" ht="30">
      <c r="B111" s="191" t="s">
        <v>521</v>
      </c>
      <c r="C111" s="191" t="s">
        <v>68</v>
      </c>
      <c r="D111" s="192">
        <v>170</v>
      </c>
      <c r="E111" s="191" t="s">
        <v>522</v>
      </c>
      <c r="F111" s="193">
        <v>23200</v>
      </c>
      <c r="G111" s="117" t="s">
        <v>523</v>
      </c>
      <c r="H111" s="117" t="s">
        <v>524</v>
      </c>
      <c r="I111" s="117" t="s">
        <v>356</v>
      </c>
      <c r="J111" s="115" t="s">
        <v>357</v>
      </c>
    </row>
    <row r="112" spans="2:10" ht="15.75" thickBot="1">
      <c r="B112" s="93" t="s">
        <v>73</v>
      </c>
      <c r="C112" s="103"/>
      <c r="D112" s="103"/>
      <c r="E112" s="129"/>
      <c r="G112" s="115"/>
      <c r="H112" s="115"/>
      <c r="I112" s="115"/>
      <c r="J112" s="115"/>
    </row>
    <row r="113" spans="2:10" ht="15.75" thickBot="1">
      <c r="B113" s="97"/>
      <c r="C113" s="97"/>
      <c r="D113" s="93"/>
      <c r="E113" s="157" t="s">
        <v>120</v>
      </c>
      <c r="F113" s="206">
        <f>SUM(F106:F111)</f>
        <v>947134.14</v>
      </c>
      <c r="G113" s="128"/>
      <c r="H113" s="115"/>
      <c r="I113" s="115"/>
      <c r="J113" s="115"/>
    </row>
    <row r="114" spans="2:10" ht="15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 ht="15.75" thickBot="1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 ht="15.75" thickBot="1">
      <c r="B116" s="112" t="s">
        <v>46</v>
      </c>
      <c r="C116" s="90"/>
      <c r="D116" s="90"/>
      <c r="E116" s="91"/>
      <c r="F116" s="92"/>
      <c r="G116" s="116"/>
      <c r="H116" s="116"/>
      <c r="I116" s="116"/>
      <c r="J116" s="116"/>
    </row>
    <row r="117" spans="2:10" ht="15">
      <c r="B117" s="108"/>
      <c r="C117" s="93"/>
      <c r="D117" s="93"/>
      <c r="E117" s="190" t="s">
        <v>298</v>
      </c>
      <c r="F117" s="95"/>
      <c r="G117" s="115"/>
      <c r="H117" s="115"/>
      <c r="I117" s="115"/>
      <c r="J117" s="115"/>
    </row>
    <row r="118" spans="2:10" ht="15">
      <c r="B118" s="107"/>
      <c r="C118" s="97"/>
      <c r="D118" s="93"/>
      <c r="E118" s="98"/>
      <c r="F118" s="99"/>
      <c r="G118" s="115"/>
      <c r="H118" s="115"/>
      <c r="I118" s="115"/>
      <c r="J118" s="115"/>
    </row>
    <row r="119" spans="2:10" ht="15">
      <c r="B119" s="100"/>
      <c r="C119" s="100"/>
      <c r="D119" s="100"/>
      <c r="E119" s="101"/>
      <c r="F119" s="102"/>
      <c r="G119" s="117"/>
      <c r="H119" s="117"/>
      <c r="I119" s="115"/>
      <c r="J119" s="117"/>
    </row>
    <row r="120" spans="2:10" ht="15.75" thickBot="1">
      <c r="B120" s="93" t="s">
        <v>73</v>
      </c>
      <c r="C120" s="103"/>
      <c r="D120" s="103"/>
      <c r="E120" s="129"/>
      <c r="F120" s="130"/>
      <c r="G120" s="115"/>
      <c r="H120" s="115"/>
      <c r="I120" s="115"/>
      <c r="J120" s="115"/>
    </row>
    <row r="121" spans="2:10" ht="15.75" thickBot="1">
      <c r="B121" s="97"/>
      <c r="C121" s="97"/>
      <c r="D121" s="93"/>
      <c r="E121" s="157" t="s">
        <v>120</v>
      </c>
      <c r="F121" s="158">
        <f>SUM(F119:F120)</f>
        <v>0</v>
      </c>
      <c r="G121" s="128"/>
      <c r="H121" s="115"/>
      <c r="I121" s="115"/>
      <c r="J121" s="115"/>
    </row>
    <row r="122" spans="2:10" ht="15">
      <c r="B122" s="181"/>
      <c r="C122" s="181"/>
      <c r="D122" s="182"/>
      <c r="E122" s="183"/>
      <c r="F122" s="184"/>
      <c r="G122" s="185"/>
      <c r="H122" s="118"/>
      <c r="I122" s="118"/>
      <c r="J122" s="118"/>
    </row>
    <row r="123" spans="2:10" ht="15.75" thickBot="1">
      <c r="B123" s="181"/>
      <c r="C123" s="181"/>
      <c r="D123" s="182"/>
      <c r="E123" s="183"/>
      <c r="F123" s="184"/>
      <c r="G123" s="185"/>
      <c r="H123" s="118"/>
      <c r="I123" s="118"/>
      <c r="J123" s="118"/>
    </row>
    <row r="124" spans="2:10" ht="15.75" thickBot="1">
      <c r="B124" s="112" t="s">
        <v>47</v>
      </c>
      <c r="C124" s="90"/>
      <c r="D124" s="90"/>
      <c r="E124" s="91"/>
      <c r="F124" s="92"/>
      <c r="G124" s="116"/>
      <c r="H124" s="116"/>
      <c r="I124" s="116"/>
      <c r="J124" s="116"/>
    </row>
    <row r="125" spans="2:10" ht="30">
      <c r="B125" s="191" t="s">
        <v>525</v>
      </c>
      <c r="C125" s="191" t="s">
        <v>68</v>
      </c>
      <c r="D125" s="192">
        <v>53</v>
      </c>
      <c r="E125" s="191" t="s">
        <v>526</v>
      </c>
      <c r="F125" s="193">
        <v>17400</v>
      </c>
      <c r="G125" s="115" t="s">
        <v>527</v>
      </c>
      <c r="H125" s="117" t="s">
        <v>528</v>
      </c>
      <c r="I125" s="117" t="s">
        <v>356</v>
      </c>
      <c r="J125" s="115" t="s">
        <v>357</v>
      </c>
    </row>
    <row r="126" spans="2:10" ht="30">
      <c r="B126" s="191" t="s">
        <v>525</v>
      </c>
      <c r="C126" s="191" t="s">
        <v>68</v>
      </c>
      <c r="D126" s="192">
        <v>54</v>
      </c>
      <c r="E126" s="191" t="s">
        <v>529</v>
      </c>
      <c r="F126" s="193">
        <v>12571.5</v>
      </c>
      <c r="G126" s="115" t="s">
        <v>530</v>
      </c>
      <c r="H126" s="115" t="s">
        <v>531</v>
      </c>
      <c r="I126" s="117" t="s">
        <v>356</v>
      </c>
      <c r="J126" s="115" t="s">
        <v>357</v>
      </c>
    </row>
    <row r="127" spans="2:10" ht="30.75" thickBot="1">
      <c r="B127" s="191" t="s">
        <v>525</v>
      </c>
      <c r="C127" s="191" t="s">
        <v>68</v>
      </c>
      <c r="D127" s="192">
        <v>62</v>
      </c>
      <c r="E127" s="191" t="s">
        <v>532</v>
      </c>
      <c r="F127" s="193">
        <v>13032.6</v>
      </c>
      <c r="G127" s="115" t="s">
        <v>533</v>
      </c>
      <c r="H127" s="115" t="s">
        <v>531</v>
      </c>
      <c r="I127" s="117" t="s">
        <v>356</v>
      </c>
      <c r="J127" s="115" t="s">
        <v>357</v>
      </c>
    </row>
    <row r="128" spans="2:10" ht="15.75" thickBot="1">
      <c r="B128" s="97"/>
      <c r="C128" s="97"/>
      <c r="D128" s="93"/>
      <c r="E128" s="157" t="s">
        <v>120</v>
      </c>
      <c r="F128" s="158">
        <f>SUM(F125:F127)</f>
        <v>43004.1</v>
      </c>
      <c r="G128" s="128"/>
      <c r="H128" s="115"/>
      <c r="I128" s="115"/>
      <c r="J128" s="115"/>
    </row>
    <row r="129" spans="2:10" ht="15"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2:10" ht="15.75" thickBot="1"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2:10" ht="15.75" thickBot="1">
      <c r="B131" s="112" t="s">
        <v>48</v>
      </c>
      <c r="C131" s="90"/>
      <c r="D131" s="90"/>
      <c r="E131" s="91"/>
      <c r="F131" s="92"/>
      <c r="G131" s="116"/>
      <c r="H131" s="116"/>
      <c r="I131" s="116"/>
      <c r="J131" s="116"/>
    </row>
    <row r="132" spans="2:10" ht="30">
      <c r="B132" s="191" t="s">
        <v>534</v>
      </c>
      <c r="C132" s="191" t="s">
        <v>68</v>
      </c>
      <c r="D132" s="192">
        <v>7</v>
      </c>
      <c r="E132" s="191" t="s">
        <v>535</v>
      </c>
      <c r="F132" s="193">
        <v>34800</v>
      </c>
      <c r="G132" s="189" t="s">
        <v>536</v>
      </c>
      <c r="H132" s="117" t="s">
        <v>528</v>
      </c>
      <c r="I132" s="117" t="s">
        <v>356</v>
      </c>
      <c r="J132" s="115" t="s">
        <v>357</v>
      </c>
    </row>
    <row r="133" spans="2:10" ht="30">
      <c r="B133" s="208" t="s">
        <v>537</v>
      </c>
      <c r="C133" s="208" t="s">
        <v>68</v>
      </c>
      <c r="D133" s="220">
        <v>76</v>
      </c>
      <c r="E133" s="208" t="s">
        <v>538</v>
      </c>
      <c r="F133" s="221">
        <v>1800</v>
      </c>
      <c r="G133" s="117" t="s">
        <v>539</v>
      </c>
      <c r="H133" s="117" t="s">
        <v>540</v>
      </c>
      <c r="I133" s="117" t="s">
        <v>356</v>
      </c>
      <c r="J133" s="115" t="s">
        <v>357</v>
      </c>
    </row>
    <row r="134" spans="2:10" ht="15">
      <c r="B134" s="100"/>
      <c r="C134" s="100"/>
      <c r="D134" s="100"/>
      <c r="E134" s="101"/>
      <c r="F134" s="102"/>
      <c r="G134" s="117"/>
      <c r="H134" s="117"/>
      <c r="I134" s="117"/>
      <c r="J134" s="115"/>
    </row>
    <row r="135" spans="2:10" ht="15.75" thickBot="1">
      <c r="B135" s="178"/>
      <c r="C135" s="100"/>
      <c r="D135" s="93"/>
      <c r="E135" s="101"/>
      <c r="F135" s="99"/>
      <c r="G135" s="115"/>
      <c r="H135" s="117"/>
      <c r="I135" s="117"/>
      <c r="J135" s="115"/>
    </row>
    <row r="136" spans="2:10" ht="15.75" thickBot="1">
      <c r="B136" s="97"/>
      <c r="C136" s="97"/>
      <c r="D136" s="93"/>
      <c r="E136" s="157" t="s">
        <v>120</v>
      </c>
      <c r="F136" s="158">
        <f>SUM(F132:F135)</f>
        <v>36600</v>
      </c>
      <c r="G136" s="128"/>
      <c r="H136" s="115"/>
      <c r="I136" s="115"/>
      <c r="J136" s="115"/>
    </row>
    <row r="137" spans="2:10" ht="15">
      <c r="B137" s="181"/>
      <c r="C137" s="181"/>
      <c r="D137" s="109"/>
      <c r="E137" s="183"/>
      <c r="F137" s="184"/>
      <c r="G137" s="185"/>
      <c r="H137" s="118"/>
      <c r="I137" s="118"/>
      <c r="J137" s="118"/>
    </row>
    <row r="138" spans="2:10" ht="15.75" thickBot="1">
      <c r="B138" s="181"/>
      <c r="C138" s="181"/>
      <c r="D138" s="109"/>
      <c r="E138" s="183"/>
      <c r="F138" s="184"/>
      <c r="G138" s="185"/>
      <c r="H138" s="118"/>
      <c r="I138" s="118"/>
      <c r="J138" s="118"/>
    </row>
    <row r="139" spans="2:10" ht="15.75" thickBot="1">
      <c r="B139" s="112" t="s">
        <v>49</v>
      </c>
      <c r="C139" s="90"/>
      <c r="D139" s="90"/>
      <c r="E139" s="91"/>
      <c r="F139" s="92"/>
      <c r="G139" s="116"/>
      <c r="H139" s="116"/>
      <c r="I139" s="116"/>
      <c r="J139" s="116"/>
    </row>
    <row r="140" spans="2:10" ht="30">
      <c r="B140" s="191" t="s">
        <v>541</v>
      </c>
      <c r="C140" s="191" t="s">
        <v>156</v>
      </c>
      <c r="D140" s="192">
        <v>33</v>
      </c>
      <c r="E140" s="191" t="s">
        <v>542</v>
      </c>
      <c r="F140" s="193">
        <v>291812.5</v>
      </c>
      <c r="G140" s="99" t="s">
        <v>543</v>
      </c>
      <c r="H140" s="115" t="s">
        <v>544</v>
      </c>
      <c r="I140" s="117" t="s">
        <v>356</v>
      </c>
      <c r="J140" s="115" t="s">
        <v>357</v>
      </c>
    </row>
    <row r="141" spans="2:10" ht="30">
      <c r="B141" s="191" t="s">
        <v>541</v>
      </c>
      <c r="C141" s="191" t="s">
        <v>156</v>
      </c>
      <c r="D141" s="192">
        <v>77</v>
      </c>
      <c r="E141" s="191" t="s">
        <v>545</v>
      </c>
      <c r="F141" s="193">
        <v>291812.5</v>
      </c>
      <c r="G141" s="99" t="s">
        <v>543</v>
      </c>
      <c r="H141" s="115" t="s">
        <v>544</v>
      </c>
      <c r="I141" s="117" t="s">
        <v>356</v>
      </c>
      <c r="J141" s="115" t="s">
        <v>357</v>
      </c>
    </row>
    <row r="142" spans="2:10" ht="15">
      <c r="B142" s="108"/>
      <c r="C142" s="93"/>
      <c r="D142" s="93"/>
      <c r="E142" s="101"/>
      <c r="F142" s="99"/>
      <c r="G142" s="99"/>
      <c r="H142" s="115"/>
      <c r="I142" s="117"/>
      <c r="J142" s="115"/>
    </row>
    <row r="143" spans="2:10" ht="15">
      <c r="B143" s="108"/>
      <c r="C143" s="93"/>
      <c r="D143" s="93"/>
      <c r="E143" s="101"/>
      <c r="F143" s="99"/>
      <c r="G143" s="99"/>
      <c r="H143" s="115"/>
      <c r="I143" s="117"/>
      <c r="J143" s="115"/>
    </row>
    <row r="144" spans="2:10" ht="15">
      <c r="B144" s="108"/>
      <c r="C144" s="93"/>
      <c r="D144" s="93"/>
      <c r="E144" s="101"/>
      <c r="F144" s="130"/>
      <c r="G144" s="99"/>
      <c r="H144" s="115"/>
      <c r="I144" s="117"/>
      <c r="J144" s="115"/>
    </row>
    <row r="145" spans="2:10" ht="15">
      <c r="B145" s="108"/>
      <c r="C145" s="93"/>
      <c r="D145" s="93"/>
      <c r="E145" s="144"/>
      <c r="F145" s="130"/>
      <c r="G145" s="99"/>
      <c r="H145" s="115"/>
      <c r="I145" s="117"/>
      <c r="J145" s="115"/>
    </row>
    <row r="146" spans="2:10" ht="15.75" thickBot="1">
      <c r="B146" s="93"/>
      <c r="C146" s="103"/>
      <c r="D146" s="103"/>
      <c r="E146" s="144"/>
      <c r="F146" s="130"/>
      <c r="G146" s="99"/>
      <c r="H146" s="115"/>
      <c r="I146" s="117"/>
      <c r="J146" s="115"/>
    </row>
    <row r="147" spans="2:10" ht="15.75" thickBot="1">
      <c r="B147" s="97"/>
      <c r="C147" s="97"/>
      <c r="D147" s="93"/>
      <c r="E147" s="157" t="s">
        <v>120</v>
      </c>
      <c r="F147" s="158">
        <f>SUM(F140:F146)</f>
        <v>583625</v>
      </c>
      <c r="G147" s="128"/>
      <c r="H147" s="115"/>
      <c r="I147" s="115"/>
      <c r="J147" s="115"/>
    </row>
    <row r="148" spans="2:10" ht="15">
      <c r="B148" s="15"/>
      <c r="C148" s="15"/>
      <c r="D148" s="15"/>
      <c r="E148" s="15"/>
      <c r="F148" s="186" t="s">
        <v>73</v>
      </c>
      <c r="G148" s="15"/>
      <c r="H148" s="15"/>
      <c r="I148" s="15"/>
      <c r="J148" s="15"/>
    </row>
    <row r="149" spans="2:10" ht="15">
      <c r="B149" s="15"/>
      <c r="C149" s="15"/>
      <c r="D149" s="15"/>
      <c r="E149" s="15"/>
      <c r="F149" s="15"/>
      <c r="G149" s="15"/>
      <c r="H149" s="15"/>
      <c r="I149" s="15"/>
      <c r="J149" s="15"/>
    </row>
    <row r="155" spans="5:7" ht="15">
      <c r="E155" s="222"/>
      <c r="F155" s="223"/>
      <c r="G155" s="223">
        <f>SUM(G145:G154)</f>
        <v>0</v>
      </c>
    </row>
  </sheetData>
  <sheetProtection/>
  <mergeCells count="3">
    <mergeCell ref="B1:G1"/>
    <mergeCell ref="B3:J3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4:K41"/>
  <sheetViews>
    <sheetView zoomScalePageLayoutView="0" workbookViewId="0" topLeftCell="A4">
      <selection activeCell="G34" sqref="G34"/>
    </sheetView>
  </sheetViews>
  <sheetFormatPr defaultColWidth="11.421875" defaultRowHeight="12.75"/>
  <cols>
    <col min="1" max="1" width="6.421875" style="0" customWidth="1"/>
    <col min="2" max="2" width="4.8515625" style="0" customWidth="1"/>
    <col min="3" max="3" width="13.140625" style="0" bestFit="1" customWidth="1"/>
    <col min="4" max="4" width="12.00390625" style="0" customWidth="1"/>
    <col min="5" max="5" width="23.8515625" style="0" customWidth="1"/>
    <col min="6" max="6" width="28.140625" style="0" customWidth="1"/>
    <col min="7" max="7" width="30.7109375" style="0" customWidth="1"/>
    <col min="8" max="8" width="33.7109375" style="0" customWidth="1"/>
    <col min="9" max="9" width="16.421875" style="0" customWidth="1"/>
    <col min="10" max="10" width="25.57421875" style="0" customWidth="1"/>
    <col min="11" max="11" width="18.8515625" style="0" customWidth="1"/>
  </cols>
  <sheetData>
    <row r="1" ht="12.75" hidden="1"/>
    <row r="2" ht="12.75" hidden="1"/>
    <row r="3" ht="12.75" hidden="1"/>
    <row r="4" spans="3:8" s="15" customFormat="1" ht="18">
      <c r="C4" s="282" t="s">
        <v>313</v>
      </c>
      <c r="D4" s="283"/>
      <c r="E4" s="283"/>
      <c r="F4" s="283"/>
      <c r="G4" s="283"/>
      <c r="H4" s="284"/>
    </row>
    <row r="5" spans="3:8" s="15" customFormat="1" ht="37.5" customHeight="1" thickBot="1">
      <c r="C5" s="276" t="s">
        <v>299</v>
      </c>
      <c r="D5" s="277"/>
      <c r="E5" s="277"/>
      <c r="F5" s="277"/>
      <c r="G5" s="277"/>
      <c r="H5" s="278"/>
    </row>
    <row r="6" spans="5:8" s="15" customFormat="1" ht="18">
      <c r="E6" s="16"/>
      <c r="F6" s="37"/>
      <c r="G6" s="37"/>
      <c r="H6" s="37"/>
    </row>
    <row r="7" spans="3:11" s="15" customFormat="1" ht="18.75" thickBot="1">
      <c r="C7" s="285"/>
      <c r="D7" s="285"/>
      <c r="E7" s="285"/>
      <c r="F7" s="285"/>
      <c r="G7" s="285"/>
      <c r="H7" s="285"/>
      <c r="I7" s="285"/>
      <c r="J7" s="285"/>
      <c r="K7" s="285"/>
    </row>
    <row r="8" spans="3:11" s="22" customFormat="1" ht="17.25" customHeight="1">
      <c r="C8" s="274" t="s">
        <v>57</v>
      </c>
      <c r="D8" s="275"/>
      <c r="E8" s="280"/>
      <c r="F8" s="148"/>
      <c r="G8" s="149"/>
      <c r="H8" s="147"/>
      <c r="I8" s="147"/>
      <c r="J8" s="150"/>
      <c r="K8" s="150"/>
    </row>
    <row r="9" spans="3:11" s="22" customFormat="1" ht="60" customHeight="1" thickBot="1">
      <c r="C9" s="151" t="s">
        <v>58</v>
      </c>
      <c r="D9" s="152" t="s">
        <v>59</v>
      </c>
      <c r="E9" s="152" t="s">
        <v>60</v>
      </c>
      <c r="F9" s="152" t="s">
        <v>61</v>
      </c>
      <c r="G9" s="153" t="s">
        <v>62</v>
      </c>
      <c r="H9" s="154" t="s">
        <v>63</v>
      </c>
      <c r="I9" s="155" t="s">
        <v>64</v>
      </c>
      <c r="J9" s="156" t="s">
        <v>65</v>
      </c>
      <c r="K9" s="156" t="s">
        <v>118</v>
      </c>
    </row>
    <row r="10" spans="3:11" s="15" customFormat="1" ht="16.5" thickBot="1">
      <c r="C10" s="87"/>
      <c r="D10" s="87"/>
      <c r="E10" s="87"/>
      <c r="F10" s="88"/>
      <c r="G10" s="89"/>
      <c r="H10" s="116"/>
      <c r="I10" s="113"/>
      <c r="J10" s="113"/>
      <c r="K10" s="113"/>
    </row>
    <row r="11" spans="3:11" s="15" customFormat="1" ht="16.5" thickBot="1">
      <c r="C11" s="112" t="s">
        <v>158</v>
      </c>
      <c r="D11" s="90"/>
      <c r="E11" s="90"/>
      <c r="F11" s="91"/>
      <c r="G11" s="92"/>
      <c r="H11" s="116"/>
      <c r="I11" s="116"/>
      <c r="J11" s="116"/>
      <c r="K11" s="116"/>
    </row>
    <row r="12" spans="3:11" s="15" customFormat="1" ht="15">
      <c r="C12" s="108"/>
      <c r="D12" s="93"/>
      <c r="E12" s="93"/>
      <c r="F12" s="179" t="s">
        <v>298</v>
      </c>
      <c r="G12" s="95"/>
      <c r="H12" s="115"/>
      <c r="I12" s="115"/>
      <c r="J12" s="115"/>
      <c r="K12" s="115"/>
    </row>
    <row r="13" spans="3:11" s="15" customFormat="1" ht="15">
      <c r="C13" s="107"/>
      <c r="D13" s="97"/>
      <c r="E13" s="93"/>
      <c r="F13" s="98"/>
      <c r="G13" s="99"/>
      <c r="H13" s="115"/>
      <c r="I13" s="115"/>
      <c r="J13" s="115"/>
      <c r="K13" s="115"/>
    </row>
    <row r="14" spans="3:11" s="15" customFormat="1" ht="15">
      <c r="C14" s="107"/>
      <c r="D14" s="97"/>
      <c r="E14" s="93"/>
      <c r="F14" s="98"/>
      <c r="G14" s="99"/>
      <c r="H14" s="115"/>
      <c r="I14" s="115"/>
      <c r="J14" s="115"/>
      <c r="K14" s="115"/>
    </row>
    <row r="15" spans="3:11" s="15" customFormat="1" ht="15.75" thickBot="1">
      <c r="C15" s="93" t="s">
        <v>73</v>
      </c>
      <c r="D15" s="103"/>
      <c r="E15" s="103"/>
      <c r="F15" s="129"/>
      <c r="G15" s="130"/>
      <c r="H15" s="115"/>
      <c r="I15" s="115"/>
      <c r="J15" s="115"/>
      <c r="K15" s="115"/>
    </row>
    <row r="16" spans="3:11" s="15" customFormat="1" ht="15.75" thickBot="1">
      <c r="C16" s="97"/>
      <c r="D16" s="97"/>
      <c r="E16" s="93"/>
      <c r="F16" s="157" t="s">
        <v>120</v>
      </c>
      <c r="G16" s="158">
        <f>SUM(G14:G15)</f>
        <v>0</v>
      </c>
      <c r="H16" s="128"/>
      <c r="I16" s="115"/>
      <c r="J16" s="115"/>
      <c r="K16" s="115"/>
    </row>
    <row r="17" spans="3:11" s="18" customFormat="1" ht="15.75" thickBot="1">
      <c r="C17" s="109"/>
      <c r="D17" s="109"/>
      <c r="E17" s="109"/>
      <c r="F17" s="110"/>
      <c r="G17" s="111"/>
      <c r="H17" s="118"/>
      <c r="I17" s="118"/>
      <c r="J17" s="118"/>
      <c r="K17" s="118"/>
    </row>
    <row r="18" spans="3:11" s="15" customFormat="1" ht="16.5" thickBot="1">
      <c r="C18" s="112" t="s">
        <v>164</v>
      </c>
      <c r="D18" s="90"/>
      <c r="E18" s="90"/>
      <c r="F18" s="91"/>
      <c r="G18" s="92"/>
      <c r="H18" s="116"/>
      <c r="I18" s="116"/>
      <c r="J18" s="116"/>
      <c r="K18" s="116"/>
    </row>
    <row r="19" spans="3:11" s="15" customFormat="1" ht="15">
      <c r="C19" s="108"/>
      <c r="D19" s="93"/>
      <c r="E19" s="93"/>
      <c r="F19" s="179" t="s">
        <v>298</v>
      </c>
      <c r="G19" s="95"/>
      <c r="H19" s="115"/>
      <c r="I19" s="115"/>
      <c r="J19" s="115"/>
      <c r="K19" s="115"/>
    </row>
    <row r="20" spans="3:11" s="15" customFormat="1" ht="15">
      <c r="C20" s="107"/>
      <c r="D20" s="97"/>
      <c r="E20" s="93"/>
      <c r="F20" s="98"/>
      <c r="G20" s="99"/>
      <c r="H20" s="115"/>
      <c r="I20" s="115"/>
      <c r="J20" s="115"/>
      <c r="K20" s="115"/>
    </row>
    <row r="21" spans="3:11" s="15" customFormat="1" ht="15">
      <c r="C21" s="107"/>
      <c r="D21" s="97"/>
      <c r="E21" s="93"/>
      <c r="F21" s="98"/>
      <c r="G21" s="99"/>
      <c r="H21" s="115"/>
      <c r="I21" s="115"/>
      <c r="J21" s="115"/>
      <c r="K21" s="115"/>
    </row>
    <row r="22" spans="3:11" s="15" customFormat="1" ht="15.75" thickBot="1">
      <c r="C22" s="93" t="s">
        <v>73</v>
      </c>
      <c r="D22" s="103"/>
      <c r="E22" s="103"/>
      <c r="F22" s="129"/>
      <c r="G22" s="130"/>
      <c r="H22" s="115"/>
      <c r="I22" s="115"/>
      <c r="J22" s="115"/>
      <c r="K22" s="115"/>
    </row>
    <row r="23" spans="3:11" s="15" customFormat="1" ht="15.75" thickBot="1">
      <c r="C23" s="97"/>
      <c r="D23" s="97"/>
      <c r="E23" s="93"/>
      <c r="F23" s="157" t="s">
        <v>120</v>
      </c>
      <c r="G23" s="158">
        <f>SUM(G21:G22)</f>
        <v>0</v>
      </c>
      <c r="H23" s="128"/>
      <c r="I23" s="115"/>
      <c r="J23" s="115"/>
      <c r="K23" s="115"/>
    </row>
    <row r="24" s="15" customFormat="1" ht="15"/>
    <row r="25" spans="3:11" s="15" customFormat="1" ht="16.5" customHeight="1" hidden="1" thickBot="1">
      <c r="C25" s="112" t="s">
        <v>164</v>
      </c>
      <c r="D25" s="90"/>
      <c r="E25" s="90"/>
      <c r="F25" s="91"/>
      <c r="G25" s="92"/>
      <c r="H25" s="116"/>
      <c r="I25" s="116"/>
      <c r="J25" s="116"/>
      <c r="K25" s="116"/>
    </row>
    <row r="26" spans="3:11" s="15" customFormat="1" ht="15" customHeight="1" hidden="1">
      <c r="C26" s="108"/>
      <c r="D26" s="93"/>
      <c r="E26" s="93"/>
      <c r="F26" s="94"/>
      <c r="G26" s="95"/>
      <c r="H26" s="115"/>
      <c r="I26" s="115"/>
      <c r="J26" s="115"/>
      <c r="K26" s="115"/>
    </row>
    <row r="27" spans="3:11" s="15" customFormat="1" ht="15" customHeight="1" hidden="1">
      <c r="C27" s="107" t="s">
        <v>83</v>
      </c>
      <c r="D27" s="97"/>
      <c r="E27" s="93"/>
      <c r="F27" s="98"/>
      <c r="G27" s="99"/>
      <c r="H27" s="115"/>
      <c r="I27" s="115"/>
      <c r="J27" s="115"/>
      <c r="K27" s="115"/>
    </row>
    <row r="28" spans="3:11" s="15" customFormat="1" ht="44.25" customHeight="1" hidden="1">
      <c r="C28" s="100"/>
      <c r="D28" s="100"/>
      <c r="E28" s="100"/>
      <c r="F28" s="101"/>
      <c r="G28" s="102"/>
      <c r="H28" s="117"/>
      <c r="I28" s="117"/>
      <c r="J28" s="115"/>
      <c r="K28" s="117"/>
    </row>
    <row r="29" spans="3:11" s="15" customFormat="1" ht="44.25" customHeight="1" hidden="1">
      <c r="C29" s="100"/>
      <c r="D29" s="100"/>
      <c r="E29" s="100"/>
      <c r="F29" s="101"/>
      <c r="G29" s="102"/>
      <c r="H29" s="117"/>
      <c r="I29" s="117"/>
      <c r="J29" s="115"/>
      <c r="K29" s="117"/>
    </row>
    <row r="30" spans="3:11" s="15" customFormat="1" ht="44.25" customHeight="1" hidden="1">
      <c r="C30" s="100"/>
      <c r="D30" s="100"/>
      <c r="E30" s="100"/>
      <c r="F30" s="144"/>
      <c r="G30" s="102"/>
      <c r="H30" s="117"/>
      <c r="I30" s="117"/>
      <c r="J30" s="115"/>
      <c r="K30" s="117"/>
    </row>
    <row r="31" spans="3:11" s="15" customFormat="1" ht="15" customHeight="1" hidden="1">
      <c r="C31" s="93" t="s">
        <v>73</v>
      </c>
      <c r="D31" s="103"/>
      <c r="E31" s="103"/>
      <c r="F31" s="129"/>
      <c r="G31" s="130"/>
      <c r="H31" s="115"/>
      <c r="I31" s="115"/>
      <c r="J31" s="115"/>
      <c r="K31" s="115"/>
    </row>
    <row r="32" spans="3:11" s="15" customFormat="1" ht="15.75" customHeight="1" hidden="1" thickBot="1">
      <c r="C32" s="97"/>
      <c r="D32" s="97"/>
      <c r="E32" s="93"/>
      <c r="F32" s="157" t="s">
        <v>120</v>
      </c>
      <c r="G32" s="158">
        <f>SUM(G28:G31)</f>
        <v>0</v>
      </c>
      <c r="H32" s="128"/>
      <c r="I32" s="115"/>
      <c r="J32" s="115"/>
      <c r="K32" s="115"/>
    </row>
    <row r="33" s="15" customFormat="1" ht="15" customHeight="1" hidden="1"/>
    <row r="34" s="15" customFormat="1" ht="15.75" thickBot="1"/>
    <row r="35" spans="3:11" s="15" customFormat="1" ht="16.5" thickBot="1">
      <c r="C35" s="112" t="s">
        <v>39</v>
      </c>
      <c r="D35" s="90"/>
      <c r="E35" s="90"/>
      <c r="F35" s="91"/>
      <c r="G35" s="92"/>
      <c r="H35" s="116"/>
      <c r="I35" s="116"/>
      <c r="J35" s="116"/>
      <c r="K35" s="116"/>
    </row>
    <row r="36" spans="3:11" s="15" customFormat="1" ht="15">
      <c r="C36" s="108"/>
      <c r="D36" s="93"/>
      <c r="E36" s="93"/>
      <c r="F36" s="179" t="s">
        <v>298</v>
      </c>
      <c r="G36" s="95"/>
      <c r="H36" s="115"/>
      <c r="I36" s="115"/>
      <c r="J36" s="115"/>
      <c r="K36" s="115"/>
    </row>
    <row r="37" spans="3:11" s="15" customFormat="1" ht="15">
      <c r="C37" s="107"/>
      <c r="D37" s="100"/>
      <c r="E37" s="93"/>
      <c r="F37" s="101"/>
      <c r="G37" s="99"/>
      <c r="H37" s="115"/>
      <c r="I37" s="115"/>
      <c r="J37" s="115"/>
      <c r="K37" s="177"/>
    </row>
    <row r="38" spans="3:11" s="15" customFormat="1" ht="15">
      <c r="C38" s="107"/>
      <c r="D38" s="100"/>
      <c r="E38" s="93"/>
      <c r="F38" s="101"/>
      <c r="G38" s="99"/>
      <c r="H38" s="115"/>
      <c r="I38" s="115"/>
      <c r="J38" s="115"/>
      <c r="K38" s="177"/>
    </row>
    <row r="39" spans="3:11" s="15" customFormat="1" ht="15">
      <c r="C39" s="100"/>
      <c r="D39" s="100"/>
      <c r="E39" s="100"/>
      <c r="F39" s="101"/>
      <c r="G39" s="102"/>
      <c r="H39" s="117"/>
      <c r="I39" s="115"/>
      <c r="J39" s="115"/>
      <c r="K39" s="177"/>
    </row>
    <row r="40" spans="3:11" s="15" customFormat="1" ht="15.75" thickBot="1">
      <c r="C40" s="93" t="s">
        <v>73</v>
      </c>
      <c r="D40" s="100"/>
      <c r="E40" s="103"/>
      <c r="F40" s="176"/>
      <c r="G40" s="130"/>
      <c r="H40" s="115"/>
      <c r="I40" s="115"/>
      <c r="J40" s="115"/>
      <c r="K40" s="177"/>
    </row>
    <row r="41" spans="3:11" s="15" customFormat="1" ht="15.75" thickBot="1">
      <c r="C41" s="97"/>
      <c r="D41" s="97"/>
      <c r="E41" s="93"/>
      <c r="F41" s="157" t="s">
        <v>120</v>
      </c>
      <c r="G41" s="158">
        <f>SUM(G37:G40)</f>
        <v>0</v>
      </c>
      <c r="H41" s="128"/>
      <c r="I41" s="115"/>
      <c r="J41" s="115"/>
      <c r="K41" s="115"/>
    </row>
  </sheetData>
  <sheetProtection/>
  <mergeCells count="4">
    <mergeCell ref="C4:H4"/>
    <mergeCell ref="C5:H5"/>
    <mergeCell ref="C7:K7"/>
    <mergeCell ref="C8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3:K118"/>
  <sheetViews>
    <sheetView zoomScale="115" zoomScaleNormal="115" zoomScalePageLayoutView="0" workbookViewId="0" topLeftCell="B4">
      <pane xSplit="3" ySplit="6" topLeftCell="E113" activePane="bottomRight" state="frozen"/>
      <selection pane="topLeft" activeCell="B4" sqref="B4"/>
      <selection pane="topRight" activeCell="D4" sqref="D4"/>
      <selection pane="bottomLeft" activeCell="B10" sqref="B10"/>
      <selection pane="bottomRight" activeCell="J56" sqref="J56"/>
    </sheetView>
  </sheetViews>
  <sheetFormatPr defaultColWidth="11.57421875" defaultRowHeight="12.75"/>
  <cols>
    <col min="1" max="1" width="11.57421875" style="15" customWidth="1"/>
    <col min="2" max="2" width="3.8515625" style="15" customWidth="1"/>
    <col min="3" max="3" width="19.8515625" style="15" customWidth="1"/>
    <col min="4" max="4" width="11.57421875" style="15" customWidth="1"/>
    <col min="5" max="5" width="8.8515625" style="15" customWidth="1"/>
    <col min="6" max="6" width="81.140625" style="15" bestFit="1" customWidth="1"/>
    <col min="7" max="7" width="15.8515625" style="15" customWidth="1"/>
    <col min="8" max="8" width="37.28125" style="15" customWidth="1"/>
    <col min="9" max="9" width="35.7109375" style="15" customWidth="1"/>
    <col min="10" max="10" width="32.140625" style="15" customWidth="1"/>
    <col min="11" max="11" width="24.421875" style="15" bestFit="1" customWidth="1"/>
    <col min="12" max="16384" width="11.57421875" style="15" customWidth="1"/>
  </cols>
  <sheetData>
    <row r="2" ht="15.75" thickBot="1"/>
    <row r="3" spans="3:8" ht="18">
      <c r="C3" s="286" t="s">
        <v>25</v>
      </c>
      <c r="D3" s="287"/>
      <c r="E3" s="287"/>
      <c r="F3" s="287"/>
      <c r="G3" s="287"/>
      <c r="H3" s="288"/>
    </row>
    <row r="4" spans="3:8" ht="18">
      <c r="C4" s="282" t="s">
        <v>283</v>
      </c>
      <c r="D4" s="283"/>
      <c r="E4" s="283"/>
      <c r="F4" s="283"/>
      <c r="G4" s="283"/>
      <c r="H4" s="284"/>
    </row>
    <row r="5" spans="3:8" ht="37.5" customHeight="1" thickBot="1">
      <c r="C5" s="276" t="s">
        <v>299</v>
      </c>
      <c r="D5" s="277"/>
      <c r="E5" s="277"/>
      <c r="F5" s="277"/>
      <c r="G5" s="277"/>
      <c r="H5" s="278"/>
    </row>
    <row r="6" spans="5:8" ht="18">
      <c r="E6" s="16"/>
      <c r="F6" s="37"/>
      <c r="G6" s="37"/>
      <c r="H6" s="37"/>
    </row>
    <row r="7" spans="3:11" ht="18.75" thickBot="1">
      <c r="C7" s="281"/>
      <c r="D7" s="281"/>
      <c r="E7" s="281"/>
      <c r="F7" s="281"/>
      <c r="G7" s="281"/>
      <c r="H7" s="281"/>
      <c r="I7" s="281"/>
      <c r="J7" s="281"/>
      <c r="K7" s="281"/>
    </row>
    <row r="8" spans="3:11" s="22" customFormat="1" ht="17.25" customHeight="1">
      <c r="C8" s="274" t="s">
        <v>57</v>
      </c>
      <c r="D8" s="275"/>
      <c r="E8" s="280"/>
      <c r="F8" s="148"/>
      <c r="G8" s="149"/>
      <c r="H8" s="147"/>
      <c r="I8" s="147"/>
      <c r="J8" s="150"/>
      <c r="K8" s="150"/>
    </row>
    <row r="9" spans="3:11" s="22" customFormat="1" ht="60" customHeight="1" thickBot="1">
      <c r="C9" s="151" t="s">
        <v>58</v>
      </c>
      <c r="D9" s="152" t="s">
        <v>59</v>
      </c>
      <c r="E9" s="152" t="s">
        <v>60</v>
      </c>
      <c r="F9" s="152" t="s">
        <v>61</v>
      </c>
      <c r="G9" s="153" t="s">
        <v>62</v>
      </c>
      <c r="H9" s="154" t="s">
        <v>63</v>
      </c>
      <c r="I9" s="155" t="s">
        <v>64</v>
      </c>
      <c r="J9" s="156" t="s">
        <v>65</v>
      </c>
      <c r="K9" s="156" t="s">
        <v>118</v>
      </c>
    </row>
    <row r="10" spans="3:11" ht="16.5" thickBot="1">
      <c r="C10" s="87"/>
      <c r="D10" s="87"/>
      <c r="E10" s="87"/>
      <c r="F10" s="88"/>
      <c r="G10" s="89"/>
      <c r="H10" s="116"/>
      <c r="I10" s="113"/>
      <c r="J10" s="113"/>
      <c r="K10" s="113"/>
    </row>
    <row r="11" spans="3:11" ht="16.5" thickBot="1">
      <c r="C11" s="112" t="s">
        <v>158</v>
      </c>
      <c r="D11" s="90"/>
      <c r="E11" s="90"/>
      <c r="F11" s="91"/>
      <c r="G11" s="92"/>
      <c r="H11" s="116"/>
      <c r="I11" s="116"/>
      <c r="J11" s="116"/>
      <c r="K11" s="116"/>
    </row>
    <row r="12" spans="3:11" ht="15">
      <c r="C12" s="108"/>
      <c r="D12" s="93"/>
      <c r="E12" s="93"/>
      <c r="F12" s="190" t="s">
        <v>298</v>
      </c>
      <c r="G12" s="95"/>
      <c r="H12" s="115"/>
      <c r="I12" s="115"/>
      <c r="J12" s="115"/>
      <c r="K12" s="115"/>
    </row>
    <row r="13" spans="3:11" ht="15">
      <c r="C13" s="107"/>
      <c r="D13" s="97"/>
      <c r="E13" s="93"/>
      <c r="F13" s="98"/>
      <c r="G13" s="99"/>
      <c r="H13" s="115"/>
      <c r="I13" s="115"/>
      <c r="J13" s="115"/>
      <c r="K13" s="115"/>
    </row>
    <row r="14" spans="3:11" ht="44.25" customHeight="1">
      <c r="C14" s="100"/>
      <c r="D14" s="100"/>
      <c r="E14" s="100"/>
      <c r="F14" s="101"/>
      <c r="G14" s="102"/>
      <c r="H14" s="117"/>
      <c r="I14" s="117"/>
      <c r="J14" s="115"/>
      <c r="K14" s="117"/>
    </row>
    <row r="15" spans="3:11" ht="15.75" thickBot="1">
      <c r="C15" s="93" t="s">
        <v>73</v>
      </c>
      <c r="D15" s="103"/>
      <c r="E15" s="103"/>
      <c r="F15" s="129"/>
      <c r="G15" s="130"/>
      <c r="H15" s="115"/>
      <c r="I15" s="115"/>
      <c r="J15" s="115"/>
      <c r="K15" s="115"/>
    </row>
    <row r="16" spans="3:11" ht="15.75" thickBot="1">
      <c r="C16" s="97"/>
      <c r="D16" s="97"/>
      <c r="E16" s="93"/>
      <c r="F16" s="157" t="s">
        <v>120</v>
      </c>
      <c r="G16" s="158">
        <f>SUM(G14:G15)</f>
        <v>0</v>
      </c>
      <c r="H16" s="128"/>
      <c r="I16" s="115"/>
      <c r="J16" s="115"/>
      <c r="K16" s="115"/>
    </row>
    <row r="17" spans="3:11" s="18" customFormat="1" ht="15.75" thickBot="1">
      <c r="C17" s="109"/>
      <c r="D17" s="109"/>
      <c r="E17" s="109"/>
      <c r="F17" s="110"/>
      <c r="G17" s="111"/>
      <c r="H17" s="118"/>
      <c r="I17" s="118"/>
      <c r="J17" s="118"/>
      <c r="K17" s="118"/>
    </row>
    <row r="18" spans="3:11" ht="16.5" thickBot="1">
      <c r="C18" s="112" t="s">
        <v>164</v>
      </c>
      <c r="D18" s="90"/>
      <c r="E18" s="90"/>
      <c r="F18" s="91"/>
      <c r="G18" s="92"/>
      <c r="H18" s="116"/>
      <c r="I18" s="116"/>
      <c r="J18" s="116"/>
      <c r="K18" s="116"/>
    </row>
    <row r="19" spans="3:11" ht="15">
      <c r="C19" s="108"/>
      <c r="D19" s="93"/>
      <c r="E19" s="93"/>
      <c r="F19" s="190" t="s">
        <v>298</v>
      </c>
      <c r="G19" s="95"/>
      <c r="H19" s="115"/>
      <c r="I19" s="115"/>
      <c r="J19" s="115"/>
      <c r="K19" s="115"/>
    </row>
    <row r="20" spans="3:11" ht="15">
      <c r="C20" s="107"/>
      <c r="D20" s="97"/>
      <c r="E20" s="93"/>
      <c r="F20" s="98"/>
      <c r="G20" s="99"/>
      <c r="H20" s="115"/>
      <c r="I20" s="115"/>
      <c r="J20" s="115"/>
      <c r="K20" s="115"/>
    </row>
    <row r="21" spans="3:11" ht="44.25" customHeight="1">
      <c r="C21" s="100"/>
      <c r="D21" s="100"/>
      <c r="E21" s="100"/>
      <c r="F21" s="101"/>
      <c r="G21" s="102"/>
      <c r="H21" s="117"/>
      <c r="I21" s="117"/>
      <c r="J21" s="115"/>
      <c r="K21" s="117"/>
    </row>
    <row r="22" spans="3:11" ht="15.75" thickBot="1">
      <c r="C22" s="93" t="s">
        <v>73</v>
      </c>
      <c r="D22" s="103"/>
      <c r="E22" s="103"/>
      <c r="F22" s="129"/>
      <c r="G22" s="130"/>
      <c r="H22" s="115"/>
      <c r="I22" s="115"/>
      <c r="J22" s="115"/>
      <c r="K22" s="115"/>
    </row>
    <row r="23" spans="3:11" ht="15.75" thickBot="1">
      <c r="C23" s="97"/>
      <c r="D23" s="97"/>
      <c r="E23" s="93"/>
      <c r="F23" s="157" t="s">
        <v>120</v>
      </c>
      <c r="G23" s="158">
        <f>SUM(G21:G22)</f>
        <v>0</v>
      </c>
      <c r="H23" s="128"/>
      <c r="I23" s="115"/>
      <c r="J23" s="115"/>
      <c r="K23" s="115"/>
    </row>
    <row r="25" spans="3:11" ht="16.5" hidden="1" thickBot="1">
      <c r="C25" s="112" t="s">
        <v>164</v>
      </c>
      <c r="D25" s="90"/>
      <c r="E25" s="90"/>
      <c r="F25" s="91"/>
      <c r="G25" s="92"/>
      <c r="H25" s="116"/>
      <c r="I25" s="116"/>
      <c r="J25" s="116"/>
      <c r="K25" s="116"/>
    </row>
    <row r="26" spans="3:11" ht="15" hidden="1">
      <c r="C26" s="108"/>
      <c r="D26" s="93"/>
      <c r="E26" s="93"/>
      <c r="F26" s="94"/>
      <c r="G26" s="95"/>
      <c r="H26" s="115"/>
      <c r="I26" s="115"/>
      <c r="J26" s="115"/>
      <c r="K26" s="115"/>
    </row>
    <row r="27" spans="3:11" ht="15" hidden="1">
      <c r="C27" s="107" t="s">
        <v>83</v>
      </c>
      <c r="D27" s="97"/>
      <c r="E27" s="93"/>
      <c r="F27" s="98"/>
      <c r="G27" s="99"/>
      <c r="H27" s="115"/>
      <c r="I27" s="115"/>
      <c r="J27" s="115"/>
      <c r="K27" s="115"/>
    </row>
    <row r="28" spans="3:11" ht="44.25" customHeight="1" hidden="1">
      <c r="C28" s="100"/>
      <c r="D28" s="100"/>
      <c r="E28" s="100"/>
      <c r="F28" s="101"/>
      <c r="G28" s="102"/>
      <c r="H28" s="117"/>
      <c r="I28" s="117"/>
      <c r="J28" s="115"/>
      <c r="K28" s="117"/>
    </row>
    <row r="29" spans="3:11" ht="44.25" customHeight="1" hidden="1">
      <c r="C29" s="100"/>
      <c r="D29" s="100"/>
      <c r="E29" s="100"/>
      <c r="F29" s="101"/>
      <c r="G29" s="102"/>
      <c r="H29" s="117"/>
      <c r="I29" s="117"/>
      <c r="J29" s="115"/>
      <c r="K29" s="117"/>
    </row>
    <row r="30" spans="3:11" ht="44.25" customHeight="1" hidden="1">
      <c r="C30" s="100"/>
      <c r="D30" s="100"/>
      <c r="E30" s="100"/>
      <c r="F30" s="144"/>
      <c r="G30" s="102"/>
      <c r="H30" s="117"/>
      <c r="I30" s="117"/>
      <c r="J30" s="115"/>
      <c r="K30" s="117"/>
    </row>
    <row r="31" spans="3:11" ht="15.75" hidden="1" thickBot="1">
      <c r="C31" s="93" t="s">
        <v>73</v>
      </c>
      <c r="D31" s="103"/>
      <c r="E31" s="103"/>
      <c r="F31" s="129"/>
      <c r="G31" s="130"/>
      <c r="H31" s="115"/>
      <c r="I31" s="115"/>
      <c r="J31" s="115"/>
      <c r="K31" s="115"/>
    </row>
    <row r="32" spans="3:11" ht="15.75" hidden="1" thickBot="1">
      <c r="C32" s="97"/>
      <c r="D32" s="97"/>
      <c r="E32" s="93"/>
      <c r="F32" s="157" t="s">
        <v>120</v>
      </c>
      <c r="G32" s="158">
        <f>SUM(G28:G31)</f>
        <v>0</v>
      </c>
      <c r="H32" s="128"/>
      <c r="I32" s="115"/>
      <c r="J32" s="115"/>
      <c r="K32" s="115"/>
    </row>
    <row r="33" ht="15" hidden="1"/>
    <row r="34" ht="15.75" thickBot="1"/>
    <row r="35" spans="3:11" ht="16.5" thickBot="1">
      <c r="C35" s="112" t="s">
        <v>39</v>
      </c>
      <c r="D35" s="90"/>
      <c r="E35" s="90"/>
      <c r="F35" s="91"/>
      <c r="G35" s="92"/>
      <c r="H35" s="116"/>
      <c r="I35" s="116"/>
      <c r="J35" s="116"/>
      <c r="K35" s="116"/>
    </row>
    <row r="36" spans="3:11" ht="15">
      <c r="C36" s="108"/>
      <c r="D36" s="93"/>
      <c r="E36" s="93"/>
      <c r="F36" s="190" t="s">
        <v>298</v>
      </c>
      <c r="G36" s="95"/>
      <c r="H36" s="115"/>
      <c r="I36" s="115"/>
      <c r="J36" s="115"/>
      <c r="K36" s="115"/>
    </row>
    <row r="37" spans="3:11" ht="15">
      <c r="C37" s="107"/>
      <c r="D37" s="97"/>
      <c r="E37" s="93"/>
      <c r="F37" s="98"/>
      <c r="G37" s="99"/>
      <c r="H37" s="115"/>
      <c r="I37" s="115"/>
      <c r="J37" s="115"/>
      <c r="K37" s="115"/>
    </row>
    <row r="38" spans="3:11" ht="44.25" customHeight="1">
      <c r="C38" s="100"/>
      <c r="D38" s="100"/>
      <c r="E38" s="100"/>
      <c r="F38" s="101"/>
      <c r="G38" s="102"/>
      <c r="H38" s="117"/>
      <c r="I38" s="117"/>
      <c r="J38" s="115"/>
      <c r="K38" s="117"/>
    </row>
    <row r="39" spans="3:11" ht="15.75" thickBot="1">
      <c r="C39" s="93"/>
      <c r="D39" s="103"/>
      <c r="E39" s="103"/>
      <c r="F39" s="129"/>
      <c r="G39" s="130"/>
      <c r="H39" s="115"/>
      <c r="I39" s="115"/>
      <c r="J39" s="115"/>
      <c r="K39" s="115"/>
    </row>
    <row r="40" spans="3:11" ht="15.75" hidden="1" thickBot="1">
      <c r="C40" s="107" t="s">
        <v>73</v>
      </c>
      <c r="D40" s="97"/>
      <c r="E40" s="93"/>
      <c r="F40" s="98"/>
      <c r="G40" s="99"/>
      <c r="H40" s="115"/>
      <c r="I40" s="115"/>
      <c r="J40" s="115"/>
      <c r="K40" s="115"/>
    </row>
    <row r="41" spans="3:11" ht="15.75" thickBot="1">
      <c r="C41" s="97"/>
      <c r="D41" s="97"/>
      <c r="E41" s="93"/>
      <c r="F41" s="157" t="s">
        <v>120</v>
      </c>
      <c r="G41" s="158">
        <f>SUM(G37:G40)</f>
        <v>0</v>
      </c>
      <c r="H41" s="128"/>
      <c r="I41" s="115"/>
      <c r="J41" s="115"/>
      <c r="K41" s="115"/>
    </row>
    <row r="43" ht="15.75" thickBot="1"/>
    <row r="44" spans="3:11" ht="16.5" thickBot="1">
      <c r="C44" s="112" t="s">
        <v>40</v>
      </c>
      <c r="D44" s="90"/>
      <c r="E44" s="90"/>
      <c r="F44" s="91"/>
      <c r="G44" s="92"/>
      <c r="H44" s="116"/>
      <c r="I44" s="116"/>
      <c r="J44" s="116"/>
      <c r="K44" s="116"/>
    </row>
    <row r="45" spans="3:11" ht="15">
      <c r="C45" s="108"/>
      <c r="D45" s="93"/>
      <c r="E45" s="93"/>
      <c r="F45" s="190" t="s">
        <v>298</v>
      </c>
      <c r="G45" s="95"/>
      <c r="H45" s="115"/>
      <c r="I45" s="115"/>
      <c r="J45" s="115"/>
      <c r="K45" s="115"/>
    </row>
    <row r="46" spans="3:11" ht="15">
      <c r="C46" s="107"/>
      <c r="D46" s="97"/>
      <c r="E46" s="93"/>
      <c r="F46" s="98"/>
      <c r="G46" s="99"/>
      <c r="H46" s="115"/>
      <c r="I46" s="115"/>
      <c r="J46" s="115"/>
      <c r="K46" s="115"/>
    </row>
    <row r="47" spans="3:11" ht="44.25" customHeight="1">
      <c r="C47" s="100"/>
      <c r="D47" s="100"/>
      <c r="E47" s="100"/>
      <c r="F47" s="101"/>
      <c r="G47" s="102"/>
      <c r="H47" s="117"/>
      <c r="I47" s="117"/>
      <c r="J47" s="115"/>
      <c r="K47" s="117"/>
    </row>
    <row r="48" spans="3:11" ht="15.75" thickBot="1">
      <c r="C48" s="93" t="s">
        <v>73</v>
      </c>
      <c r="D48" s="103"/>
      <c r="E48" s="103"/>
      <c r="F48" s="129"/>
      <c r="G48" s="130"/>
      <c r="H48" s="115"/>
      <c r="I48" s="115"/>
      <c r="J48" s="115"/>
      <c r="K48" s="115"/>
    </row>
    <row r="49" spans="3:11" ht="15.75" thickBot="1">
      <c r="C49" s="97"/>
      <c r="D49" s="97"/>
      <c r="E49" s="93"/>
      <c r="F49" s="157" t="s">
        <v>120</v>
      </c>
      <c r="G49" s="158">
        <f>SUM(G47:G48)</f>
        <v>0</v>
      </c>
      <c r="H49" s="128"/>
      <c r="I49" s="115"/>
      <c r="J49" s="115"/>
      <c r="K49" s="115"/>
    </row>
    <row r="50" spans="3:11" ht="15.75" thickBot="1">
      <c r="C50" s="109"/>
      <c r="D50" s="109"/>
      <c r="E50" s="109"/>
      <c r="F50" s="110"/>
      <c r="G50" s="111"/>
      <c r="H50" s="118"/>
      <c r="I50" s="118"/>
      <c r="J50" s="118"/>
      <c r="K50" s="118"/>
    </row>
    <row r="51" spans="3:11" ht="16.5" thickBot="1">
      <c r="C51" s="112" t="s">
        <v>41</v>
      </c>
      <c r="D51" s="90"/>
      <c r="E51" s="90"/>
      <c r="F51" s="91"/>
      <c r="G51" s="92"/>
      <c r="H51" s="116"/>
      <c r="I51" s="116"/>
      <c r="J51" s="116"/>
      <c r="K51" s="116"/>
    </row>
    <row r="52" spans="3:11" ht="15">
      <c r="C52" s="108"/>
      <c r="D52" s="93"/>
      <c r="E52" s="93"/>
      <c r="F52" s="94"/>
      <c r="G52" s="95"/>
      <c r="H52" s="115"/>
      <c r="I52" s="115"/>
      <c r="J52" s="115"/>
      <c r="K52" s="115"/>
    </row>
    <row r="53" spans="3:11" ht="30">
      <c r="C53" s="178" t="s">
        <v>296</v>
      </c>
      <c r="D53" s="100" t="s">
        <v>284</v>
      </c>
      <c r="E53" s="93" t="s">
        <v>285</v>
      </c>
      <c r="F53" s="101" t="s">
        <v>325</v>
      </c>
      <c r="G53" s="99">
        <v>69600</v>
      </c>
      <c r="H53" s="115" t="s">
        <v>291</v>
      </c>
      <c r="I53" s="115" t="s">
        <v>294</v>
      </c>
      <c r="J53" s="117" t="s">
        <v>344</v>
      </c>
      <c r="K53" s="115" t="s">
        <v>350</v>
      </c>
    </row>
    <row r="54" spans="3:11" ht="30">
      <c r="C54" s="100" t="s">
        <v>297</v>
      </c>
      <c r="D54" s="100" t="s">
        <v>284</v>
      </c>
      <c r="E54" s="93" t="s">
        <v>286</v>
      </c>
      <c r="F54" s="101" t="s">
        <v>326</v>
      </c>
      <c r="G54" s="99">
        <v>69600</v>
      </c>
      <c r="H54" s="115" t="s">
        <v>292</v>
      </c>
      <c r="I54" s="115" t="s">
        <v>294</v>
      </c>
      <c r="J54" s="117" t="s">
        <v>344</v>
      </c>
      <c r="K54" s="115" t="s">
        <v>350</v>
      </c>
    </row>
    <row r="55" spans="3:11" ht="30">
      <c r="C55" s="100" t="s">
        <v>295</v>
      </c>
      <c r="D55" s="100" t="s">
        <v>284</v>
      </c>
      <c r="E55" s="100" t="s">
        <v>287</v>
      </c>
      <c r="F55" s="101" t="s">
        <v>288</v>
      </c>
      <c r="G55" s="102">
        <v>31320</v>
      </c>
      <c r="H55" s="117" t="s">
        <v>293</v>
      </c>
      <c r="I55" s="115" t="s">
        <v>294</v>
      </c>
      <c r="J55" s="117" t="s">
        <v>344</v>
      </c>
      <c r="K55" s="115" t="s">
        <v>350</v>
      </c>
    </row>
    <row r="56" spans="3:11" ht="30.75" thickBot="1">
      <c r="C56" s="100" t="s">
        <v>295</v>
      </c>
      <c r="D56" s="100" t="s">
        <v>284</v>
      </c>
      <c r="E56" s="103">
        <v>162</v>
      </c>
      <c r="F56" s="101" t="s">
        <v>289</v>
      </c>
      <c r="G56" s="130">
        <v>11136</v>
      </c>
      <c r="H56" s="115" t="s">
        <v>290</v>
      </c>
      <c r="I56" s="115" t="s">
        <v>294</v>
      </c>
      <c r="J56" s="117" t="s">
        <v>344</v>
      </c>
      <c r="K56" s="115" t="s">
        <v>350</v>
      </c>
    </row>
    <row r="57" spans="3:11" ht="15.75" thickBot="1">
      <c r="C57" s="97"/>
      <c r="D57" s="97"/>
      <c r="E57" s="93"/>
      <c r="F57" s="157" t="s">
        <v>120</v>
      </c>
      <c r="G57" s="158">
        <f>SUM(G53:G56)</f>
        <v>181656</v>
      </c>
      <c r="H57" s="128"/>
      <c r="I57" s="115"/>
      <c r="J57" s="115"/>
      <c r="K57" s="115"/>
    </row>
    <row r="59" ht="15.75" thickBot="1"/>
    <row r="60" spans="3:11" ht="16.5" thickBot="1">
      <c r="C60" s="112" t="s">
        <v>42</v>
      </c>
      <c r="D60" s="90"/>
      <c r="E60" s="90"/>
      <c r="F60" s="91"/>
      <c r="G60" s="92"/>
      <c r="H60" s="116"/>
      <c r="I60" s="116"/>
      <c r="J60" s="116"/>
      <c r="K60" s="116"/>
    </row>
    <row r="61" spans="3:11" ht="15">
      <c r="C61" s="107"/>
      <c r="D61" s="100"/>
      <c r="E61" s="93"/>
      <c r="F61" s="190" t="s">
        <v>298</v>
      </c>
      <c r="G61" s="99"/>
      <c r="H61" s="115"/>
      <c r="I61" s="115"/>
      <c r="J61" s="115"/>
      <c r="K61" s="187"/>
    </row>
    <row r="62" spans="3:11" ht="15">
      <c r="C62" s="107"/>
      <c r="D62" s="97"/>
      <c r="E62" s="93"/>
      <c r="F62" s="98"/>
      <c r="G62" s="99"/>
      <c r="H62" s="115"/>
      <c r="I62" s="115"/>
      <c r="J62" s="115"/>
      <c r="K62" s="115"/>
    </row>
    <row r="63" spans="3:11" ht="44.25" customHeight="1">
      <c r="C63" s="100"/>
      <c r="D63" s="100"/>
      <c r="E63" s="100"/>
      <c r="F63" s="101"/>
      <c r="G63" s="102"/>
      <c r="H63" s="117"/>
      <c r="I63" s="117"/>
      <c r="J63" s="115"/>
      <c r="K63" s="117"/>
    </row>
    <row r="64" spans="3:11" ht="15.75" thickBot="1">
      <c r="C64" s="93" t="s">
        <v>73</v>
      </c>
      <c r="D64" s="103"/>
      <c r="E64" s="103"/>
      <c r="F64" s="129"/>
      <c r="G64" s="130"/>
      <c r="H64" s="115"/>
      <c r="I64" s="115"/>
      <c r="J64" s="115"/>
      <c r="K64" s="115"/>
    </row>
    <row r="65" spans="3:11" ht="15.75" thickBot="1">
      <c r="C65" s="97"/>
      <c r="D65" s="97"/>
      <c r="E65" s="93"/>
      <c r="F65" s="157" t="s">
        <v>120</v>
      </c>
      <c r="G65" s="158">
        <f>SUM(G63:G64)</f>
        <v>0</v>
      </c>
      <c r="H65" s="128"/>
      <c r="I65" s="115"/>
      <c r="J65" s="115"/>
      <c r="K65" s="115"/>
    </row>
    <row r="67" ht="15.75" thickBot="1"/>
    <row r="68" spans="3:11" ht="16.5" thickBot="1">
      <c r="C68" s="112" t="s">
        <v>44</v>
      </c>
      <c r="D68" s="90"/>
      <c r="E68" s="90"/>
      <c r="F68" s="91"/>
      <c r="G68" s="92"/>
      <c r="H68" s="116"/>
      <c r="I68" s="116"/>
      <c r="J68" s="116"/>
      <c r="K68" s="116"/>
    </row>
    <row r="69" spans="3:11" ht="15">
      <c r="C69" s="108"/>
      <c r="D69" s="93"/>
      <c r="E69" s="93"/>
      <c r="F69" s="190" t="s">
        <v>298</v>
      </c>
      <c r="G69" s="95"/>
      <c r="H69" s="115"/>
      <c r="I69" s="115"/>
      <c r="J69" s="115"/>
      <c r="K69" s="115"/>
    </row>
    <row r="70" spans="3:11" ht="15">
      <c r="C70" s="107"/>
      <c r="D70" s="97"/>
      <c r="E70" s="93"/>
      <c r="F70" s="98"/>
      <c r="G70" s="99"/>
      <c r="H70" s="115"/>
      <c r="I70" s="115"/>
      <c r="J70" s="115"/>
      <c r="K70" s="115"/>
    </row>
    <row r="71" spans="3:11" ht="44.25" customHeight="1">
      <c r="C71" s="100"/>
      <c r="D71" s="100"/>
      <c r="E71" s="100"/>
      <c r="F71" s="101"/>
      <c r="G71" s="102"/>
      <c r="H71" s="117"/>
      <c r="I71" s="117"/>
      <c r="J71" s="115"/>
      <c r="K71" s="117"/>
    </row>
    <row r="72" spans="3:11" ht="15.75" thickBot="1">
      <c r="C72" s="93" t="s">
        <v>73</v>
      </c>
      <c r="D72" s="103"/>
      <c r="E72" s="103"/>
      <c r="F72" s="129"/>
      <c r="G72" s="130"/>
      <c r="H72" s="115"/>
      <c r="I72" s="115"/>
      <c r="J72" s="115"/>
      <c r="K72" s="115"/>
    </row>
    <row r="73" spans="3:11" ht="15.75" thickBot="1">
      <c r="C73" s="97"/>
      <c r="D73" s="97"/>
      <c r="E73" s="93"/>
      <c r="F73" s="157" t="s">
        <v>120</v>
      </c>
      <c r="G73" s="158">
        <f>SUM(G71:G72)</f>
        <v>0</v>
      </c>
      <c r="H73" s="128"/>
      <c r="I73" s="115"/>
      <c r="J73" s="115"/>
      <c r="K73" s="115"/>
    </row>
    <row r="75" ht="15.75" thickBot="1"/>
    <row r="76" spans="3:11" ht="16.5" thickBot="1">
      <c r="C76" s="112" t="s">
        <v>45</v>
      </c>
      <c r="D76" s="90"/>
      <c r="E76" s="90"/>
      <c r="F76" s="91"/>
      <c r="G76" s="92"/>
      <c r="H76" s="116"/>
      <c r="I76" s="116"/>
      <c r="J76" s="116"/>
      <c r="K76" s="116"/>
    </row>
    <row r="77" spans="3:11" ht="15">
      <c r="C77" s="108"/>
      <c r="D77" s="93"/>
      <c r="E77" s="93"/>
      <c r="F77" s="190" t="s">
        <v>298</v>
      </c>
      <c r="G77" s="95"/>
      <c r="H77" s="115"/>
      <c r="I77" s="115"/>
      <c r="J77" s="115"/>
      <c r="K77" s="115"/>
    </row>
    <row r="78" spans="3:11" ht="15">
      <c r="C78" s="107"/>
      <c r="D78" s="97"/>
      <c r="E78" s="93"/>
      <c r="F78" s="98"/>
      <c r="G78" s="99"/>
      <c r="H78" s="115"/>
      <c r="I78" s="115"/>
      <c r="J78" s="115"/>
      <c r="K78" s="115"/>
    </row>
    <row r="79" spans="3:11" ht="44.25" customHeight="1">
      <c r="C79" s="100"/>
      <c r="D79" s="100"/>
      <c r="E79" s="100"/>
      <c r="F79" s="101"/>
      <c r="G79" s="102"/>
      <c r="H79" s="117"/>
      <c r="I79" s="117"/>
      <c r="J79" s="115"/>
      <c r="K79" s="117"/>
    </row>
    <row r="80" spans="3:11" ht="15.75" thickBot="1">
      <c r="C80" s="93" t="s">
        <v>73</v>
      </c>
      <c r="D80" s="103"/>
      <c r="E80" s="103"/>
      <c r="F80" s="129"/>
      <c r="G80" s="130"/>
      <c r="H80" s="115"/>
      <c r="I80" s="115"/>
      <c r="J80" s="115"/>
      <c r="K80" s="115"/>
    </row>
    <row r="81" spans="3:11" ht="15.75" thickBot="1">
      <c r="C81" s="97"/>
      <c r="D81" s="97"/>
      <c r="E81" s="93"/>
      <c r="F81" s="157" t="s">
        <v>120</v>
      </c>
      <c r="G81" s="158">
        <f>SUM(G79:G80)</f>
        <v>0</v>
      </c>
      <c r="H81" s="128"/>
      <c r="I81" s="115"/>
      <c r="J81" s="115"/>
      <c r="K81" s="115"/>
    </row>
    <row r="83" ht="15.75" thickBot="1"/>
    <row r="84" spans="3:11" ht="16.5" thickBot="1">
      <c r="C84" s="112" t="s">
        <v>46</v>
      </c>
      <c r="D84" s="90"/>
      <c r="E84" s="90"/>
      <c r="F84" s="91"/>
      <c r="G84" s="92"/>
      <c r="H84" s="116"/>
      <c r="I84" s="116"/>
      <c r="J84" s="116"/>
      <c r="K84" s="116"/>
    </row>
    <row r="85" spans="3:11" ht="15">
      <c r="C85" s="108"/>
      <c r="D85" s="93"/>
      <c r="E85" s="93"/>
      <c r="F85" s="190" t="s">
        <v>298</v>
      </c>
      <c r="G85" s="95"/>
      <c r="H85" s="115"/>
      <c r="I85" s="115"/>
      <c r="J85" s="115"/>
      <c r="K85" s="115"/>
    </row>
    <row r="86" spans="3:11" ht="15">
      <c r="C86" s="107"/>
      <c r="D86" s="97"/>
      <c r="E86" s="93"/>
      <c r="F86" s="98"/>
      <c r="G86" s="99"/>
      <c r="H86" s="115"/>
      <c r="I86" s="115"/>
      <c r="J86" s="115"/>
      <c r="K86" s="115"/>
    </row>
    <row r="87" spans="3:11" ht="44.25" customHeight="1">
      <c r="C87" s="100"/>
      <c r="D87" s="100"/>
      <c r="E87" s="100"/>
      <c r="F87" s="101"/>
      <c r="G87" s="102"/>
      <c r="H87" s="117"/>
      <c r="I87" s="117"/>
      <c r="J87" s="115"/>
      <c r="K87" s="117"/>
    </row>
    <row r="88" spans="3:11" ht="15.75" thickBot="1">
      <c r="C88" s="93" t="s">
        <v>73</v>
      </c>
      <c r="D88" s="103"/>
      <c r="E88" s="103"/>
      <c r="F88" s="129"/>
      <c r="G88" s="130"/>
      <c r="H88" s="115"/>
      <c r="I88" s="115"/>
      <c r="J88" s="115"/>
      <c r="K88" s="115"/>
    </row>
    <row r="89" spans="3:11" ht="15.75" thickBot="1">
      <c r="C89" s="97"/>
      <c r="D89" s="97"/>
      <c r="E89" s="93"/>
      <c r="F89" s="157" t="s">
        <v>120</v>
      </c>
      <c r="G89" s="158">
        <f>SUM(G87:G88)</f>
        <v>0</v>
      </c>
      <c r="H89" s="128"/>
      <c r="I89" s="115"/>
      <c r="J89" s="115"/>
      <c r="K89" s="115"/>
    </row>
    <row r="90" spans="3:11" ht="15">
      <c r="C90" s="181"/>
      <c r="D90" s="181"/>
      <c r="E90" s="182"/>
      <c r="F90" s="183"/>
      <c r="G90" s="184"/>
      <c r="H90" s="185"/>
      <c r="I90" s="118"/>
      <c r="J90" s="118"/>
      <c r="K90" s="118"/>
    </row>
    <row r="91" spans="3:11" ht="15.75" thickBot="1">
      <c r="C91" s="181"/>
      <c r="D91" s="181"/>
      <c r="E91" s="182"/>
      <c r="F91" s="183"/>
      <c r="G91" s="184"/>
      <c r="H91" s="185"/>
      <c r="I91" s="118"/>
      <c r="J91" s="118"/>
      <c r="K91" s="118"/>
    </row>
    <row r="92" spans="3:11" ht="16.5" thickBot="1">
      <c r="C92" s="112" t="s">
        <v>47</v>
      </c>
      <c r="D92" s="90"/>
      <c r="E92" s="90"/>
      <c r="F92" s="91"/>
      <c r="G92" s="92"/>
      <c r="H92" s="116"/>
      <c r="I92" s="116"/>
      <c r="J92" s="116"/>
      <c r="K92" s="116"/>
    </row>
    <row r="93" spans="3:11" ht="45">
      <c r="C93" s="108" t="s">
        <v>314</v>
      </c>
      <c r="D93" s="100" t="s">
        <v>284</v>
      </c>
      <c r="E93" s="93" t="s">
        <v>315</v>
      </c>
      <c r="F93" s="101" t="s">
        <v>316</v>
      </c>
      <c r="G93" s="102">
        <v>33825.6</v>
      </c>
      <c r="H93" s="115" t="s">
        <v>343</v>
      </c>
      <c r="I93" s="117" t="s">
        <v>317</v>
      </c>
      <c r="J93" s="117" t="s">
        <v>345</v>
      </c>
      <c r="K93" s="115" t="s">
        <v>350</v>
      </c>
    </row>
    <row r="94" spans="3:11" ht="15">
      <c r="C94" s="107"/>
      <c r="D94" s="100"/>
      <c r="E94" s="93"/>
      <c r="F94" s="101"/>
      <c r="G94" s="99"/>
      <c r="H94" s="115"/>
      <c r="I94" s="115"/>
      <c r="J94" s="115"/>
      <c r="K94" s="187"/>
    </row>
    <row r="95" spans="3:11" ht="15.75" thickBot="1">
      <c r="C95" s="93" t="s">
        <v>73</v>
      </c>
      <c r="D95" s="103"/>
      <c r="E95" s="103"/>
      <c r="F95" s="129"/>
      <c r="G95" s="130"/>
      <c r="H95" s="115"/>
      <c r="I95" s="115"/>
      <c r="J95" s="115"/>
      <c r="K95" s="115"/>
    </row>
    <row r="96" spans="3:11" ht="15.75" thickBot="1">
      <c r="C96" s="97"/>
      <c r="D96" s="97"/>
      <c r="E96" s="93"/>
      <c r="F96" s="157" t="s">
        <v>120</v>
      </c>
      <c r="G96" s="158">
        <f>SUM(G93:G95)</f>
        <v>33825.6</v>
      </c>
      <c r="H96" s="128"/>
      <c r="I96" s="115"/>
      <c r="J96" s="115"/>
      <c r="K96" s="115"/>
    </row>
    <row r="98" ht="15.75" thickBot="1"/>
    <row r="99" spans="3:11" ht="16.5" thickBot="1">
      <c r="C99" s="112" t="s">
        <v>48</v>
      </c>
      <c r="D99" s="90"/>
      <c r="E99" s="90"/>
      <c r="F99" s="91"/>
      <c r="G99" s="92"/>
      <c r="H99" s="116"/>
      <c r="I99" s="116"/>
      <c r="J99" s="116"/>
      <c r="K99" s="116"/>
    </row>
    <row r="100" spans="3:11" ht="30">
      <c r="C100" s="108" t="s">
        <v>301</v>
      </c>
      <c r="D100" s="93" t="s">
        <v>302</v>
      </c>
      <c r="E100" s="93" t="s">
        <v>303</v>
      </c>
      <c r="F100" s="144" t="s">
        <v>327</v>
      </c>
      <c r="G100" s="102">
        <v>12125.87</v>
      </c>
      <c r="H100" s="189" t="s">
        <v>338</v>
      </c>
      <c r="I100" s="115" t="s">
        <v>294</v>
      </c>
      <c r="J100" s="117" t="s">
        <v>346</v>
      </c>
      <c r="K100" s="115" t="s">
        <v>350</v>
      </c>
    </row>
    <row r="101" spans="3:11" ht="30">
      <c r="C101" s="93" t="s">
        <v>311</v>
      </c>
      <c r="D101" s="103" t="s">
        <v>312</v>
      </c>
      <c r="E101" s="103">
        <v>38</v>
      </c>
      <c r="F101" s="101" t="s">
        <v>328</v>
      </c>
      <c r="G101" s="130">
        <v>7758.36</v>
      </c>
      <c r="H101" s="117" t="s">
        <v>340</v>
      </c>
      <c r="I101" s="117" t="s">
        <v>318</v>
      </c>
      <c r="J101" s="117" t="s">
        <v>347</v>
      </c>
      <c r="K101" s="115" t="s">
        <v>350</v>
      </c>
    </row>
    <row r="102" spans="3:11" ht="45">
      <c r="C102" s="100" t="s">
        <v>306</v>
      </c>
      <c r="D102" s="100" t="s">
        <v>284</v>
      </c>
      <c r="E102" s="100" t="s">
        <v>309</v>
      </c>
      <c r="F102" s="101" t="s">
        <v>329</v>
      </c>
      <c r="G102" s="102">
        <v>20145.72</v>
      </c>
      <c r="H102" s="117" t="s">
        <v>341</v>
      </c>
      <c r="I102" s="117" t="s">
        <v>310</v>
      </c>
      <c r="J102" s="117" t="s">
        <v>345</v>
      </c>
      <c r="K102" s="115" t="s">
        <v>350</v>
      </c>
    </row>
    <row r="103" spans="3:11" ht="45.75" thickBot="1">
      <c r="C103" s="178" t="s">
        <v>306</v>
      </c>
      <c r="D103" s="100" t="s">
        <v>284</v>
      </c>
      <c r="E103" s="93" t="s">
        <v>307</v>
      </c>
      <c r="F103" s="101" t="s">
        <v>330</v>
      </c>
      <c r="G103" s="99">
        <v>22143.24</v>
      </c>
      <c r="H103" s="115" t="s">
        <v>342</v>
      </c>
      <c r="I103" s="117" t="s">
        <v>308</v>
      </c>
      <c r="J103" s="117" t="s">
        <v>345</v>
      </c>
      <c r="K103" s="115" t="s">
        <v>350</v>
      </c>
    </row>
    <row r="104" spans="3:11" ht="15.75" thickBot="1">
      <c r="C104" s="97"/>
      <c r="D104" s="97"/>
      <c r="E104" s="93"/>
      <c r="F104" s="157" t="s">
        <v>120</v>
      </c>
      <c r="G104" s="158">
        <f>SUM(G100:G103)</f>
        <v>62173.19</v>
      </c>
      <c r="H104" s="128"/>
      <c r="I104" s="115"/>
      <c r="J104" s="115"/>
      <c r="K104" s="115"/>
    </row>
    <row r="105" spans="3:11" ht="15">
      <c r="C105" s="181"/>
      <c r="D105" s="181"/>
      <c r="E105" s="109"/>
      <c r="F105" s="183"/>
      <c r="G105" s="184"/>
      <c r="H105" s="185"/>
      <c r="I105" s="118"/>
      <c r="J105" s="118"/>
      <c r="K105" s="118"/>
    </row>
    <row r="106" spans="3:11" ht="15.75" thickBot="1">
      <c r="C106" s="181"/>
      <c r="D106" s="181"/>
      <c r="E106" s="109"/>
      <c r="F106" s="183"/>
      <c r="G106" s="184"/>
      <c r="H106" s="185"/>
      <c r="I106" s="118"/>
      <c r="J106" s="118"/>
      <c r="K106" s="118"/>
    </row>
    <row r="107" spans="3:11" ht="16.5" thickBot="1">
      <c r="C107" s="112" t="s">
        <v>49</v>
      </c>
      <c r="D107" s="90"/>
      <c r="E107" s="90"/>
      <c r="F107" s="91"/>
      <c r="G107" s="92"/>
      <c r="H107" s="116"/>
      <c r="I107" s="116"/>
      <c r="J107" s="116"/>
      <c r="K107" s="116"/>
    </row>
    <row r="108" spans="3:11" ht="30">
      <c r="C108" s="108" t="s">
        <v>304</v>
      </c>
      <c r="D108" s="93" t="s">
        <v>156</v>
      </c>
      <c r="E108" s="93" t="s">
        <v>305</v>
      </c>
      <c r="F108" s="144" t="s">
        <v>331</v>
      </c>
      <c r="G108" s="99">
        <v>12126</v>
      </c>
      <c r="H108" s="99" t="s">
        <v>338</v>
      </c>
      <c r="I108" s="115" t="s">
        <v>294</v>
      </c>
      <c r="J108" s="117" t="s">
        <v>346</v>
      </c>
      <c r="K108" s="115" t="s">
        <v>350</v>
      </c>
    </row>
    <row r="109" spans="3:11" ht="30">
      <c r="C109" s="108" t="s">
        <v>321</v>
      </c>
      <c r="D109" s="93" t="s">
        <v>156</v>
      </c>
      <c r="E109" s="93">
        <v>58</v>
      </c>
      <c r="F109" s="188" t="s">
        <v>332</v>
      </c>
      <c r="G109" s="99">
        <v>15000</v>
      </c>
      <c r="H109" s="99" t="s">
        <v>338</v>
      </c>
      <c r="I109" s="115" t="s">
        <v>294</v>
      </c>
      <c r="J109" s="117" t="s">
        <v>348</v>
      </c>
      <c r="K109" s="115" t="s">
        <v>350</v>
      </c>
    </row>
    <row r="110" spans="3:11" ht="30">
      <c r="C110" s="108" t="s">
        <v>321</v>
      </c>
      <c r="D110" s="93" t="s">
        <v>156</v>
      </c>
      <c r="E110" s="93" t="s">
        <v>319</v>
      </c>
      <c r="F110" s="101" t="s">
        <v>333</v>
      </c>
      <c r="G110" s="99">
        <v>14999.92</v>
      </c>
      <c r="H110" s="99" t="s">
        <v>338</v>
      </c>
      <c r="I110" s="115" t="s">
        <v>294</v>
      </c>
      <c r="J110" s="117" t="s">
        <v>348</v>
      </c>
      <c r="K110" s="115" t="s">
        <v>350</v>
      </c>
    </row>
    <row r="111" spans="3:11" ht="30">
      <c r="C111" s="108" t="s">
        <v>321</v>
      </c>
      <c r="D111" s="93" t="s">
        <v>156</v>
      </c>
      <c r="E111" s="93" t="s">
        <v>322</v>
      </c>
      <c r="F111" s="101" t="s">
        <v>334</v>
      </c>
      <c r="G111" s="99">
        <v>12126</v>
      </c>
      <c r="H111" s="99" t="s">
        <v>338</v>
      </c>
      <c r="I111" s="115" t="s">
        <v>294</v>
      </c>
      <c r="J111" s="117" t="s">
        <v>346</v>
      </c>
      <c r="K111" s="115" t="s">
        <v>350</v>
      </c>
    </row>
    <row r="112" spans="3:11" ht="30">
      <c r="C112" s="108" t="s">
        <v>321</v>
      </c>
      <c r="D112" s="93" t="s">
        <v>156</v>
      </c>
      <c r="E112" s="93" t="s">
        <v>320</v>
      </c>
      <c r="F112" s="101" t="s">
        <v>335</v>
      </c>
      <c r="G112" s="130">
        <v>183891</v>
      </c>
      <c r="H112" s="99" t="s">
        <v>339</v>
      </c>
      <c r="I112" s="115" t="s">
        <v>294</v>
      </c>
      <c r="J112" s="117" t="s">
        <v>348</v>
      </c>
      <c r="K112" s="115" t="s">
        <v>350</v>
      </c>
    </row>
    <row r="113" spans="3:11" ht="45">
      <c r="C113" s="108" t="s">
        <v>321</v>
      </c>
      <c r="D113" s="93" t="s">
        <v>156</v>
      </c>
      <c r="E113" s="93" t="s">
        <v>323</v>
      </c>
      <c r="F113" s="144" t="s">
        <v>336</v>
      </c>
      <c r="G113" s="130">
        <v>29999.952</v>
      </c>
      <c r="H113" s="99" t="s">
        <v>338</v>
      </c>
      <c r="I113" s="115" t="s">
        <v>294</v>
      </c>
      <c r="J113" s="117" t="s">
        <v>349</v>
      </c>
      <c r="K113" s="115" t="s">
        <v>350</v>
      </c>
    </row>
    <row r="114" spans="3:11" ht="30.75" thickBot="1">
      <c r="C114" s="93" t="s">
        <v>324</v>
      </c>
      <c r="D114" s="103" t="s">
        <v>156</v>
      </c>
      <c r="E114" s="103">
        <v>99</v>
      </c>
      <c r="F114" s="144" t="s">
        <v>337</v>
      </c>
      <c r="G114" s="130">
        <v>705256.8</v>
      </c>
      <c r="H114" s="99" t="s">
        <v>339</v>
      </c>
      <c r="I114" s="115" t="s">
        <v>294</v>
      </c>
      <c r="J114" s="117" t="s">
        <v>348</v>
      </c>
      <c r="K114" s="115" t="s">
        <v>350</v>
      </c>
    </row>
    <row r="115" spans="3:11" ht="15.75" thickBot="1">
      <c r="C115" s="97"/>
      <c r="D115" s="97"/>
      <c r="E115" s="93"/>
      <c r="F115" s="157" t="s">
        <v>120</v>
      </c>
      <c r="G115" s="158">
        <f>SUM(G108:G114)</f>
        <v>973399.672</v>
      </c>
      <c r="H115" s="128"/>
      <c r="I115" s="115"/>
      <c r="J115" s="115"/>
      <c r="K115" s="115"/>
    </row>
    <row r="116" ht="15">
      <c r="G116" s="186" t="s">
        <v>73</v>
      </c>
    </row>
    <row r="117" ht="15.75" thickBot="1"/>
    <row r="118" spans="6:7" ht="15.75" thickBot="1">
      <c r="F118" s="157" t="s">
        <v>282</v>
      </c>
      <c r="G118" s="158">
        <f>+G16+G23+G41+G49+G57+G65+G73+G81+G89+G96+G104+G115</f>
        <v>1251054.462</v>
      </c>
    </row>
  </sheetData>
  <sheetProtection/>
  <mergeCells count="5">
    <mergeCell ref="C3:H3"/>
    <mergeCell ref="C4:H4"/>
    <mergeCell ref="C5:H5"/>
    <mergeCell ref="C7:K7"/>
    <mergeCell ref="C8:E8"/>
  </mergeCells>
  <hyperlinks>
    <hyperlink ref="F53" r:id="rId1" display="http://www.parale/"/>
    <hyperlink ref="F54" r:id="rId2" display="http://www.fueradeju/"/>
  </hyperlinks>
  <printOptions/>
  <pageMargins left="0.7" right="0.7" top="0.75" bottom="0.75" header="0.3" footer="0.3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3:IV205"/>
  <sheetViews>
    <sheetView zoomScale="145" zoomScaleNormal="145" zoomScalePageLayoutView="0" workbookViewId="0" topLeftCell="B4">
      <pane xSplit="3" ySplit="6" topLeftCell="G139" activePane="bottomRight" state="frozen"/>
      <selection pane="topLeft" activeCell="B4" sqref="B4"/>
      <selection pane="topRight" activeCell="D4" sqref="D4"/>
      <selection pane="bottomLeft" activeCell="B10" sqref="B10"/>
      <selection pane="bottomRight" activeCell="K139" sqref="K139"/>
    </sheetView>
  </sheetViews>
  <sheetFormatPr defaultColWidth="11.57421875" defaultRowHeight="12.75"/>
  <cols>
    <col min="1" max="1" width="11.57421875" style="15" customWidth="1"/>
    <col min="2" max="2" width="3.8515625" style="15" customWidth="1"/>
    <col min="3" max="3" width="18.7109375" style="15" customWidth="1"/>
    <col min="4" max="4" width="10.7109375" style="15" customWidth="1"/>
    <col min="5" max="5" width="8.8515625" style="15" customWidth="1"/>
    <col min="6" max="6" width="51.140625" style="15" customWidth="1"/>
    <col min="7" max="7" width="15.8515625" style="15" customWidth="1"/>
    <col min="8" max="8" width="28.00390625" style="15" customWidth="1"/>
    <col min="9" max="9" width="24.57421875" style="15" customWidth="1"/>
    <col min="10" max="10" width="27.8515625" style="15" customWidth="1"/>
    <col min="11" max="11" width="21.8515625" style="15" customWidth="1"/>
    <col min="12" max="16384" width="11.57421875" style="15" customWidth="1"/>
  </cols>
  <sheetData>
    <row r="2" ht="15.75" thickBot="1"/>
    <row r="3" spans="3:8" ht="18">
      <c r="C3" s="286" t="s">
        <v>25</v>
      </c>
      <c r="D3" s="287"/>
      <c r="E3" s="287"/>
      <c r="F3" s="287"/>
      <c r="G3" s="287"/>
      <c r="H3" s="288"/>
    </row>
    <row r="4" spans="3:8" ht="18">
      <c r="C4" s="282" t="s">
        <v>157</v>
      </c>
      <c r="D4" s="283"/>
      <c r="E4" s="283"/>
      <c r="F4" s="283"/>
      <c r="G4" s="283"/>
      <c r="H4" s="284"/>
    </row>
    <row r="5" spans="3:8" ht="37.5" customHeight="1" thickBot="1">
      <c r="C5" s="276" t="s">
        <v>300</v>
      </c>
      <c r="D5" s="277"/>
      <c r="E5" s="277"/>
      <c r="F5" s="277"/>
      <c r="G5" s="277"/>
      <c r="H5" s="278"/>
    </row>
    <row r="6" spans="5:8" ht="18">
      <c r="E6" s="16"/>
      <c r="F6" s="37"/>
      <c r="G6" s="37"/>
      <c r="H6" s="37"/>
    </row>
    <row r="7" spans="3:11" ht="18.75" thickBot="1">
      <c r="C7" s="281"/>
      <c r="D7" s="281"/>
      <c r="E7" s="281"/>
      <c r="F7" s="281"/>
      <c r="G7" s="281"/>
      <c r="H7" s="281"/>
      <c r="I7" s="281"/>
      <c r="J7" s="281"/>
      <c r="K7" s="281"/>
    </row>
    <row r="8" spans="3:11" s="22" customFormat="1" ht="17.25" customHeight="1">
      <c r="C8" s="274" t="s">
        <v>57</v>
      </c>
      <c r="D8" s="275"/>
      <c r="E8" s="280"/>
      <c r="F8" s="148"/>
      <c r="G8" s="149"/>
      <c r="H8" s="147"/>
      <c r="I8" s="147"/>
      <c r="J8" s="150"/>
      <c r="K8" s="150"/>
    </row>
    <row r="9" spans="3:11" s="22" customFormat="1" ht="60" customHeight="1" thickBot="1">
      <c r="C9" s="151" t="s">
        <v>58</v>
      </c>
      <c r="D9" s="152" t="s">
        <v>59</v>
      </c>
      <c r="E9" s="152" t="s">
        <v>60</v>
      </c>
      <c r="F9" s="152" t="s">
        <v>61</v>
      </c>
      <c r="G9" s="153" t="s">
        <v>62</v>
      </c>
      <c r="H9" s="154" t="s">
        <v>63</v>
      </c>
      <c r="I9" s="155" t="s">
        <v>64</v>
      </c>
      <c r="J9" s="156" t="s">
        <v>65</v>
      </c>
      <c r="K9" s="156" t="s">
        <v>118</v>
      </c>
    </row>
    <row r="10" spans="3:11" ht="16.5" thickBot="1">
      <c r="C10" s="87"/>
      <c r="D10" s="87"/>
      <c r="E10" s="87"/>
      <c r="F10" s="88"/>
      <c r="G10" s="89"/>
      <c r="H10" s="116"/>
      <c r="I10" s="113"/>
      <c r="J10" s="113"/>
      <c r="K10" s="113"/>
    </row>
    <row r="11" spans="3:11" ht="16.5" thickBot="1">
      <c r="C11" s="112" t="s">
        <v>158</v>
      </c>
      <c r="D11" s="90"/>
      <c r="E11" s="90"/>
      <c r="F11" s="91"/>
      <c r="G11" s="92"/>
      <c r="H11" s="116"/>
      <c r="I11" s="116"/>
      <c r="J11" s="116"/>
      <c r="K11" s="116"/>
    </row>
    <row r="12" spans="3:11" ht="15">
      <c r="C12" s="108"/>
      <c r="D12" s="93"/>
      <c r="E12" s="93"/>
      <c r="F12" s="94"/>
      <c r="G12" s="95"/>
      <c r="H12" s="115"/>
      <c r="I12" s="115"/>
      <c r="J12" s="115"/>
      <c r="K12" s="115"/>
    </row>
    <row r="13" spans="3:11" ht="15">
      <c r="C13" s="107"/>
      <c r="D13" s="97"/>
      <c r="E13" s="93"/>
      <c r="F13" s="98"/>
      <c r="G13" s="99"/>
      <c r="H13" s="115"/>
      <c r="I13" s="115"/>
      <c r="J13" s="115"/>
      <c r="K13" s="115"/>
    </row>
    <row r="14" spans="3:11" ht="44.25" customHeight="1">
      <c r="C14" s="100" t="s">
        <v>159</v>
      </c>
      <c r="D14" s="100" t="s">
        <v>68</v>
      </c>
      <c r="E14" s="100" t="s">
        <v>160</v>
      </c>
      <c r="F14" s="101" t="s">
        <v>161</v>
      </c>
      <c r="G14" s="102">
        <v>2784</v>
      </c>
      <c r="H14" s="117" t="s">
        <v>162</v>
      </c>
      <c r="I14" s="117" t="s">
        <v>163</v>
      </c>
      <c r="J14" s="115" t="s">
        <v>106</v>
      </c>
      <c r="K14" s="117" t="s">
        <v>119</v>
      </c>
    </row>
    <row r="15" spans="3:11" ht="15.75" thickBot="1">
      <c r="C15" s="93" t="s">
        <v>73</v>
      </c>
      <c r="D15" s="103"/>
      <c r="E15" s="103"/>
      <c r="F15" s="129"/>
      <c r="G15" s="130"/>
      <c r="H15" s="115"/>
      <c r="I15" s="115"/>
      <c r="J15" s="115"/>
      <c r="K15" s="115"/>
    </row>
    <row r="16" spans="3:11" ht="15.75" thickBot="1">
      <c r="C16" s="97"/>
      <c r="D16" s="97"/>
      <c r="E16" s="93"/>
      <c r="F16" s="157" t="s">
        <v>120</v>
      </c>
      <c r="G16" s="158">
        <f>SUM(G14:G15)</f>
        <v>2784</v>
      </c>
      <c r="H16" s="128"/>
      <c r="I16" s="115"/>
      <c r="J16" s="115"/>
      <c r="K16" s="115"/>
    </row>
    <row r="17" spans="3:11" s="18" customFormat="1" ht="15">
      <c r="C17" s="109"/>
      <c r="D17" s="109"/>
      <c r="E17" s="109"/>
      <c r="F17" s="110"/>
      <c r="G17" s="111"/>
      <c r="H17" s="118"/>
      <c r="I17" s="118"/>
      <c r="J17" s="118"/>
      <c r="K17" s="118"/>
    </row>
    <row r="18" ht="15.75" thickBot="1"/>
    <row r="19" spans="3:11" ht="16.5" thickBot="1">
      <c r="C19" s="112" t="s">
        <v>164</v>
      </c>
      <c r="D19" s="90"/>
      <c r="E19" s="90"/>
      <c r="F19" s="91"/>
      <c r="G19" s="92"/>
      <c r="H19" s="116"/>
      <c r="I19" s="116"/>
      <c r="J19" s="116"/>
      <c r="K19" s="116"/>
    </row>
    <row r="20" spans="3:11" ht="15">
      <c r="C20" s="108"/>
      <c r="D20" s="93"/>
      <c r="E20" s="93"/>
      <c r="F20" s="94"/>
      <c r="G20" s="95"/>
      <c r="H20" s="115"/>
      <c r="I20" s="115"/>
      <c r="J20" s="115"/>
      <c r="K20" s="115"/>
    </row>
    <row r="21" spans="3:11" ht="15">
      <c r="C21" s="107"/>
      <c r="D21" s="97"/>
      <c r="E21" s="93"/>
      <c r="F21" s="98"/>
      <c r="G21" s="99"/>
      <c r="H21" s="115"/>
      <c r="I21" s="115"/>
      <c r="J21" s="115"/>
      <c r="K21" s="115"/>
    </row>
    <row r="22" spans="3:11" ht="44.25" customHeight="1">
      <c r="C22" s="100" t="s">
        <v>165</v>
      </c>
      <c r="D22" s="100" t="s">
        <v>156</v>
      </c>
      <c r="E22" s="100" t="s">
        <v>166</v>
      </c>
      <c r="F22" s="101" t="s">
        <v>167</v>
      </c>
      <c r="G22" s="102">
        <v>132226</v>
      </c>
      <c r="H22" s="117" t="s">
        <v>87</v>
      </c>
      <c r="I22" s="117" t="s">
        <v>170</v>
      </c>
      <c r="J22" s="115" t="s">
        <v>171</v>
      </c>
      <c r="K22" s="117" t="s">
        <v>119</v>
      </c>
    </row>
    <row r="23" spans="3:11" ht="44.25" customHeight="1">
      <c r="C23" s="100" t="s">
        <v>168</v>
      </c>
      <c r="D23" s="100" t="s">
        <v>68</v>
      </c>
      <c r="E23" s="100" t="s">
        <v>169</v>
      </c>
      <c r="F23" s="101" t="s">
        <v>167</v>
      </c>
      <c r="G23" s="102">
        <v>11484</v>
      </c>
      <c r="H23" s="117" t="s">
        <v>87</v>
      </c>
      <c r="I23" s="117" t="s">
        <v>170</v>
      </c>
      <c r="J23" s="115" t="s">
        <v>171</v>
      </c>
      <c r="K23" s="117" t="s">
        <v>119</v>
      </c>
    </row>
    <row r="24" spans="3:11" ht="44.25" customHeight="1">
      <c r="C24" s="100" t="s">
        <v>172</v>
      </c>
      <c r="D24" s="100" t="s">
        <v>68</v>
      </c>
      <c r="E24" s="100" t="s">
        <v>173</v>
      </c>
      <c r="F24" s="144" t="s">
        <v>174</v>
      </c>
      <c r="G24" s="102">
        <v>27840</v>
      </c>
      <c r="H24" s="117" t="s">
        <v>155</v>
      </c>
      <c r="I24" s="117" t="s">
        <v>108</v>
      </c>
      <c r="J24" s="115" t="s">
        <v>106</v>
      </c>
      <c r="K24" s="117" t="s">
        <v>119</v>
      </c>
    </row>
    <row r="25" spans="3:11" ht="15.75" thickBot="1">
      <c r="C25" s="93" t="s">
        <v>73</v>
      </c>
      <c r="D25" s="103"/>
      <c r="E25" s="103"/>
      <c r="F25" s="129"/>
      <c r="G25" s="130"/>
      <c r="H25" s="115"/>
      <c r="I25" s="115"/>
      <c r="J25" s="115"/>
      <c r="K25" s="115"/>
    </row>
    <row r="26" spans="3:11" ht="15.75" thickBot="1">
      <c r="C26" s="97"/>
      <c r="D26" s="97"/>
      <c r="E26" s="93"/>
      <c r="F26" s="157" t="s">
        <v>120</v>
      </c>
      <c r="G26" s="158">
        <f>SUM(G22:G25)</f>
        <v>171550</v>
      </c>
      <c r="H26" s="128"/>
      <c r="I26" s="115"/>
      <c r="J26" s="115"/>
      <c r="K26" s="115"/>
    </row>
    <row r="28" ht="15.75" thickBot="1"/>
    <row r="29" spans="3:11" ht="16.5" thickBot="1">
      <c r="C29" s="112" t="s">
        <v>39</v>
      </c>
      <c r="D29" s="90"/>
      <c r="E29" s="90"/>
      <c r="F29" s="91"/>
      <c r="G29" s="92"/>
      <c r="H29" s="116"/>
      <c r="I29" s="116"/>
      <c r="J29" s="116"/>
      <c r="K29" s="116"/>
    </row>
    <row r="30" spans="3:11" ht="15">
      <c r="C30" s="108"/>
      <c r="D30" s="93"/>
      <c r="E30" s="93"/>
      <c r="F30" s="94"/>
      <c r="G30" s="95"/>
      <c r="H30" s="115"/>
      <c r="I30" s="115"/>
      <c r="J30" s="115"/>
      <c r="K30" s="115"/>
    </row>
    <row r="31" spans="3:11" ht="15">
      <c r="C31" s="107"/>
      <c r="D31" s="97"/>
      <c r="E31" s="93"/>
      <c r="F31" s="98"/>
      <c r="G31" s="99"/>
      <c r="H31" s="115"/>
      <c r="I31" s="115"/>
      <c r="J31" s="115"/>
      <c r="K31" s="115"/>
    </row>
    <row r="32" spans="3:11" ht="44.25" customHeight="1">
      <c r="C32" s="100" t="s">
        <v>175</v>
      </c>
      <c r="D32" s="100" t="s">
        <v>68</v>
      </c>
      <c r="E32" s="100" t="s">
        <v>176</v>
      </c>
      <c r="F32" s="101" t="s">
        <v>167</v>
      </c>
      <c r="G32" s="102">
        <v>31570.56</v>
      </c>
      <c r="H32" s="117" t="s">
        <v>87</v>
      </c>
      <c r="I32" s="117" t="s">
        <v>170</v>
      </c>
      <c r="J32" s="115" t="s">
        <v>171</v>
      </c>
      <c r="K32" s="117" t="s">
        <v>119</v>
      </c>
    </row>
    <row r="33" spans="3:11" ht="44.25" customHeight="1">
      <c r="C33" s="100" t="s">
        <v>175</v>
      </c>
      <c r="D33" s="100" t="s">
        <v>68</v>
      </c>
      <c r="E33" s="100" t="s">
        <v>177</v>
      </c>
      <c r="F33" s="101" t="s">
        <v>167</v>
      </c>
      <c r="G33" s="102">
        <v>31570.56</v>
      </c>
      <c r="H33" s="117" t="s">
        <v>87</v>
      </c>
      <c r="I33" s="117" t="s">
        <v>170</v>
      </c>
      <c r="J33" s="115" t="s">
        <v>171</v>
      </c>
      <c r="K33" s="117" t="s">
        <v>119</v>
      </c>
    </row>
    <row r="34" spans="3:11" ht="44.25" customHeight="1">
      <c r="C34" s="100" t="s">
        <v>184</v>
      </c>
      <c r="D34" s="100" t="s">
        <v>68</v>
      </c>
      <c r="E34" s="100" t="s">
        <v>178</v>
      </c>
      <c r="F34" s="101" t="s">
        <v>167</v>
      </c>
      <c r="G34" s="102">
        <v>25176.64</v>
      </c>
      <c r="H34" s="117" t="s">
        <v>87</v>
      </c>
      <c r="I34" s="117" t="s">
        <v>170</v>
      </c>
      <c r="J34" s="115" t="s">
        <v>171</v>
      </c>
      <c r="K34" s="117" t="s">
        <v>119</v>
      </c>
    </row>
    <row r="35" spans="3:11" ht="44.25" customHeight="1">
      <c r="C35" s="100" t="s">
        <v>184</v>
      </c>
      <c r="D35" s="100" t="s">
        <v>68</v>
      </c>
      <c r="E35" s="100" t="s">
        <v>179</v>
      </c>
      <c r="F35" s="101" t="s">
        <v>167</v>
      </c>
      <c r="G35" s="102">
        <v>25176.64</v>
      </c>
      <c r="H35" s="117" t="s">
        <v>87</v>
      </c>
      <c r="I35" s="117" t="s">
        <v>170</v>
      </c>
      <c r="J35" s="115" t="s">
        <v>171</v>
      </c>
      <c r="K35" s="117" t="s">
        <v>119</v>
      </c>
    </row>
    <row r="36" spans="3:11" ht="44.25" customHeight="1">
      <c r="C36" s="100" t="s">
        <v>184</v>
      </c>
      <c r="D36" s="100" t="s">
        <v>68</v>
      </c>
      <c r="E36" s="100" t="s">
        <v>180</v>
      </c>
      <c r="F36" s="101" t="s">
        <v>167</v>
      </c>
      <c r="G36" s="102">
        <v>25176.64</v>
      </c>
      <c r="H36" s="117" t="s">
        <v>87</v>
      </c>
      <c r="I36" s="117" t="s">
        <v>170</v>
      </c>
      <c r="J36" s="115" t="s">
        <v>171</v>
      </c>
      <c r="K36" s="117" t="s">
        <v>119</v>
      </c>
    </row>
    <row r="37" spans="3:11" ht="44.25" customHeight="1">
      <c r="C37" s="100" t="s">
        <v>184</v>
      </c>
      <c r="D37" s="100" t="s">
        <v>68</v>
      </c>
      <c r="E37" s="100" t="s">
        <v>181</v>
      </c>
      <c r="F37" s="101" t="s">
        <v>167</v>
      </c>
      <c r="G37" s="102">
        <v>25176.64</v>
      </c>
      <c r="H37" s="117" t="s">
        <v>87</v>
      </c>
      <c r="I37" s="117" t="s">
        <v>170</v>
      </c>
      <c r="J37" s="115" t="s">
        <v>171</v>
      </c>
      <c r="K37" s="117" t="s">
        <v>119</v>
      </c>
    </row>
    <row r="38" spans="3:11" ht="44.25" customHeight="1">
      <c r="C38" s="100" t="s">
        <v>185</v>
      </c>
      <c r="D38" s="100" t="s">
        <v>68</v>
      </c>
      <c r="E38" s="100" t="s">
        <v>182</v>
      </c>
      <c r="F38" s="101" t="s">
        <v>167</v>
      </c>
      <c r="G38" s="102">
        <v>15516.72</v>
      </c>
      <c r="H38" s="117" t="s">
        <v>87</v>
      </c>
      <c r="I38" s="117" t="s">
        <v>170</v>
      </c>
      <c r="J38" s="115" t="s">
        <v>171</v>
      </c>
      <c r="K38" s="117" t="s">
        <v>119</v>
      </c>
    </row>
    <row r="39" spans="3:11" ht="44.25" customHeight="1">
      <c r="C39" s="100" t="s">
        <v>189</v>
      </c>
      <c r="D39" s="100" t="s">
        <v>68</v>
      </c>
      <c r="E39" s="100" t="s">
        <v>183</v>
      </c>
      <c r="F39" s="101" t="s">
        <v>167</v>
      </c>
      <c r="G39" s="102">
        <v>15516.72</v>
      </c>
      <c r="H39" s="117" t="s">
        <v>87</v>
      </c>
      <c r="I39" s="117" t="s">
        <v>170</v>
      </c>
      <c r="J39" s="115" t="s">
        <v>171</v>
      </c>
      <c r="K39" s="117" t="s">
        <v>119</v>
      </c>
    </row>
    <row r="40" spans="3:11" ht="44.25" customHeight="1">
      <c r="C40" s="100" t="s">
        <v>189</v>
      </c>
      <c r="D40" s="100" t="s">
        <v>156</v>
      </c>
      <c r="E40" s="100">
        <v>79</v>
      </c>
      <c r="F40" s="101" t="s">
        <v>167</v>
      </c>
      <c r="G40" s="102">
        <v>24172.42</v>
      </c>
      <c r="H40" s="117" t="s">
        <v>87</v>
      </c>
      <c r="I40" s="117" t="s">
        <v>170</v>
      </c>
      <c r="J40" s="115" t="s">
        <v>171</v>
      </c>
      <c r="K40" s="117" t="s">
        <v>119</v>
      </c>
    </row>
    <row r="41" spans="3:11" ht="44.25" customHeight="1">
      <c r="C41" s="100" t="s">
        <v>189</v>
      </c>
      <c r="D41" s="100" t="s">
        <v>156</v>
      </c>
      <c r="E41" s="100">
        <v>79</v>
      </c>
      <c r="F41" s="101" t="s">
        <v>167</v>
      </c>
      <c r="G41" s="102">
        <v>50353.28</v>
      </c>
      <c r="H41" s="117" t="s">
        <v>87</v>
      </c>
      <c r="I41" s="117" t="s">
        <v>170</v>
      </c>
      <c r="J41" s="115" t="s">
        <v>171</v>
      </c>
      <c r="K41" s="117" t="s">
        <v>119</v>
      </c>
    </row>
    <row r="42" spans="3:11" ht="44.25" customHeight="1">
      <c r="C42" s="100" t="s">
        <v>189</v>
      </c>
      <c r="D42" s="100" t="s">
        <v>156</v>
      </c>
      <c r="E42" s="100">
        <v>79</v>
      </c>
      <c r="F42" s="101" t="s">
        <v>167</v>
      </c>
      <c r="G42" s="102">
        <v>31570.56</v>
      </c>
      <c r="H42" s="117" t="s">
        <v>87</v>
      </c>
      <c r="I42" s="117" t="s">
        <v>170</v>
      </c>
      <c r="J42" s="115" t="s">
        <v>171</v>
      </c>
      <c r="K42" s="117" t="s">
        <v>119</v>
      </c>
    </row>
    <row r="43" spans="3:11" ht="44.25" customHeight="1">
      <c r="C43" s="100" t="s">
        <v>189</v>
      </c>
      <c r="D43" s="100" t="s">
        <v>156</v>
      </c>
      <c r="E43" s="100">
        <v>79</v>
      </c>
      <c r="F43" s="101" t="s">
        <v>167</v>
      </c>
      <c r="G43" s="102">
        <v>25334.4</v>
      </c>
      <c r="H43" s="117" t="s">
        <v>87</v>
      </c>
      <c r="I43" s="117" t="s">
        <v>170</v>
      </c>
      <c r="J43" s="115" t="s">
        <v>171</v>
      </c>
      <c r="K43" s="117" t="s">
        <v>119</v>
      </c>
    </row>
    <row r="44" spans="3:11" ht="44.25" customHeight="1">
      <c r="C44" s="100" t="s">
        <v>189</v>
      </c>
      <c r="D44" s="100" t="s">
        <v>156</v>
      </c>
      <c r="E44" s="100">
        <v>79</v>
      </c>
      <c r="F44" s="101" t="s">
        <v>167</v>
      </c>
      <c r="G44" s="102">
        <v>15516.72</v>
      </c>
      <c r="H44" s="117" t="s">
        <v>87</v>
      </c>
      <c r="I44" s="117" t="s">
        <v>170</v>
      </c>
      <c r="J44" s="115" t="s">
        <v>171</v>
      </c>
      <c r="K44" s="117" t="s">
        <v>119</v>
      </c>
    </row>
    <row r="45" spans="3:11" ht="44.25" customHeight="1">
      <c r="C45" s="100" t="s">
        <v>190</v>
      </c>
      <c r="D45" s="100" t="s">
        <v>68</v>
      </c>
      <c r="E45" s="100">
        <v>49405</v>
      </c>
      <c r="F45" s="101" t="s">
        <v>188</v>
      </c>
      <c r="G45" s="102">
        <v>138808.73</v>
      </c>
      <c r="H45" s="117" t="s">
        <v>105</v>
      </c>
      <c r="I45" s="117" t="s">
        <v>187</v>
      </c>
      <c r="J45" s="115" t="s">
        <v>186</v>
      </c>
      <c r="K45" s="117" t="s">
        <v>119</v>
      </c>
    </row>
    <row r="46" spans="3:11" ht="44.25" customHeight="1">
      <c r="C46" s="100" t="s">
        <v>191</v>
      </c>
      <c r="D46" s="100" t="s">
        <v>68</v>
      </c>
      <c r="E46" s="100">
        <v>49494</v>
      </c>
      <c r="F46" s="101" t="s">
        <v>192</v>
      </c>
      <c r="G46" s="102">
        <v>20300</v>
      </c>
      <c r="H46" s="117" t="s">
        <v>201</v>
      </c>
      <c r="I46" s="117" t="s">
        <v>193</v>
      </c>
      <c r="J46" s="115" t="s">
        <v>186</v>
      </c>
      <c r="K46" s="117" t="s">
        <v>119</v>
      </c>
    </row>
    <row r="47" spans="3:11" ht="44.25" customHeight="1">
      <c r="C47" s="100" t="s">
        <v>191</v>
      </c>
      <c r="D47" s="100" t="s">
        <v>68</v>
      </c>
      <c r="E47" s="100">
        <v>49495</v>
      </c>
      <c r="F47" s="101" t="s">
        <v>200</v>
      </c>
      <c r="G47" s="102">
        <v>40600</v>
      </c>
      <c r="H47" s="117" t="s">
        <v>201</v>
      </c>
      <c r="I47" s="117" t="s">
        <v>193</v>
      </c>
      <c r="J47" s="115" t="s">
        <v>186</v>
      </c>
      <c r="K47" s="117" t="s">
        <v>119</v>
      </c>
    </row>
    <row r="48" spans="3:11" ht="15.75" thickBot="1">
      <c r="C48" s="93" t="s">
        <v>73</v>
      </c>
      <c r="D48" s="103"/>
      <c r="E48" s="103"/>
      <c r="F48" s="129"/>
      <c r="G48" s="130"/>
      <c r="H48" s="115"/>
      <c r="I48" s="115"/>
      <c r="J48" s="115"/>
      <c r="K48" s="115"/>
    </row>
    <row r="49" spans="3:11" ht="15.75" thickBot="1">
      <c r="C49" s="97"/>
      <c r="D49" s="97"/>
      <c r="E49" s="93"/>
      <c r="F49" s="157" t="s">
        <v>120</v>
      </c>
      <c r="G49" s="158">
        <f>SUM(G32:G48)</f>
        <v>541537.23</v>
      </c>
      <c r="H49" s="128"/>
      <c r="I49" s="115"/>
      <c r="J49" s="115"/>
      <c r="K49" s="115"/>
    </row>
    <row r="50" ht="15.75" thickBot="1"/>
    <row r="51" spans="3:11" ht="16.5" thickBot="1">
      <c r="C51" s="112" t="s">
        <v>40</v>
      </c>
      <c r="D51" s="90"/>
      <c r="E51" s="90"/>
      <c r="F51" s="91"/>
      <c r="G51" s="92"/>
      <c r="H51" s="116"/>
      <c r="I51" s="116"/>
      <c r="J51" s="116"/>
      <c r="K51" s="116"/>
    </row>
    <row r="52" spans="3:11" ht="15">
      <c r="C52" s="108"/>
      <c r="D52" s="93"/>
      <c r="E52" s="93"/>
      <c r="F52" s="94"/>
      <c r="G52" s="95"/>
      <c r="H52" s="115"/>
      <c r="I52" s="115"/>
      <c r="J52" s="115"/>
      <c r="K52" s="115"/>
    </row>
    <row r="53" spans="3:11" ht="44.25" customHeight="1">
      <c r="C53" s="100" t="s">
        <v>194</v>
      </c>
      <c r="D53" s="100" t="s">
        <v>68</v>
      </c>
      <c r="E53" s="100">
        <v>49671</v>
      </c>
      <c r="F53" s="101" t="s">
        <v>208</v>
      </c>
      <c r="G53" s="102">
        <v>2436</v>
      </c>
      <c r="H53" s="117" t="s">
        <v>201</v>
      </c>
      <c r="I53" s="117" t="s">
        <v>202</v>
      </c>
      <c r="J53" s="115" t="s">
        <v>203</v>
      </c>
      <c r="K53" s="117" t="s">
        <v>119</v>
      </c>
    </row>
    <row r="54" spans="3:11" ht="44.25" customHeight="1">
      <c r="C54" s="100" t="s">
        <v>194</v>
      </c>
      <c r="D54" s="100" t="s">
        <v>68</v>
      </c>
      <c r="E54" s="100">
        <v>49672</v>
      </c>
      <c r="F54" s="101" t="s">
        <v>208</v>
      </c>
      <c r="G54" s="102">
        <v>2436</v>
      </c>
      <c r="H54" s="117" t="s">
        <v>201</v>
      </c>
      <c r="I54" s="117" t="s">
        <v>202</v>
      </c>
      <c r="J54" s="115" t="s">
        <v>203</v>
      </c>
      <c r="K54" s="117" t="s">
        <v>119</v>
      </c>
    </row>
    <row r="55" spans="3:11" ht="44.25" customHeight="1">
      <c r="C55" s="100" t="s">
        <v>194</v>
      </c>
      <c r="D55" s="100" t="s">
        <v>68</v>
      </c>
      <c r="E55" s="100">
        <v>49673</v>
      </c>
      <c r="F55" s="101" t="s">
        <v>208</v>
      </c>
      <c r="G55" s="102">
        <v>2436</v>
      </c>
      <c r="H55" s="117" t="s">
        <v>201</v>
      </c>
      <c r="I55" s="117" t="s">
        <v>202</v>
      </c>
      <c r="J55" s="115" t="s">
        <v>203</v>
      </c>
      <c r="K55" s="117" t="s">
        <v>119</v>
      </c>
    </row>
    <row r="56" spans="3:11" ht="44.25" customHeight="1">
      <c r="C56" s="100" t="s">
        <v>194</v>
      </c>
      <c r="D56" s="100" t="s">
        <v>68</v>
      </c>
      <c r="E56" s="100">
        <v>49674</v>
      </c>
      <c r="F56" s="101" t="s">
        <v>208</v>
      </c>
      <c r="G56" s="102">
        <v>2436</v>
      </c>
      <c r="H56" s="117" t="s">
        <v>201</v>
      </c>
      <c r="I56" s="117" t="s">
        <v>202</v>
      </c>
      <c r="J56" s="115" t="s">
        <v>203</v>
      </c>
      <c r="K56" s="117" t="s">
        <v>119</v>
      </c>
    </row>
    <row r="57" spans="3:11" ht="44.25" customHeight="1">
      <c r="C57" s="100" t="s">
        <v>194</v>
      </c>
      <c r="D57" s="100" t="s">
        <v>68</v>
      </c>
      <c r="E57" s="100">
        <v>49675</v>
      </c>
      <c r="F57" s="101" t="s">
        <v>208</v>
      </c>
      <c r="G57" s="102">
        <v>2436</v>
      </c>
      <c r="H57" s="117" t="s">
        <v>201</v>
      </c>
      <c r="I57" s="117" t="s">
        <v>202</v>
      </c>
      <c r="J57" s="115" t="s">
        <v>203</v>
      </c>
      <c r="K57" s="117" t="s">
        <v>119</v>
      </c>
    </row>
    <row r="58" spans="3:11" ht="44.25" customHeight="1">
      <c r="C58" s="100" t="s">
        <v>194</v>
      </c>
      <c r="D58" s="100" t="s">
        <v>68</v>
      </c>
      <c r="E58" s="100">
        <v>49676</v>
      </c>
      <c r="F58" s="101" t="s">
        <v>208</v>
      </c>
      <c r="G58" s="102">
        <v>2436</v>
      </c>
      <c r="H58" s="117" t="s">
        <v>201</v>
      </c>
      <c r="I58" s="117" t="s">
        <v>202</v>
      </c>
      <c r="J58" s="115" t="s">
        <v>203</v>
      </c>
      <c r="K58" s="117" t="s">
        <v>119</v>
      </c>
    </row>
    <row r="59" spans="3:11" ht="44.25" customHeight="1">
      <c r="C59" s="100" t="s">
        <v>194</v>
      </c>
      <c r="D59" s="100" t="s">
        <v>68</v>
      </c>
      <c r="E59" s="100">
        <v>49678</v>
      </c>
      <c r="F59" s="101" t="s">
        <v>208</v>
      </c>
      <c r="G59" s="102">
        <v>2436</v>
      </c>
      <c r="H59" s="117" t="s">
        <v>201</v>
      </c>
      <c r="I59" s="117" t="s">
        <v>202</v>
      </c>
      <c r="J59" s="115" t="s">
        <v>203</v>
      </c>
      <c r="K59" s="117" t="s">
        <v>119</v>
      </c>
    </row>
    <row r="60" spans="3:11" ht="44.25" customHeight="1">
      <c r="C60" s="100" t="s">
        <v>194</v>
      </c>
      <c r="D60" s="100" t="s">
        <v>68</v>
      </c>
      <c r="E60" s="100">
        <v>49679</v>
      </c>
      <c r="F60" s="101" t="s">
        <v>208</v>
      </c>
      <c r="G60" s="102">
        <v>2436</v>
      </c>
      <c r="H60" s="117" t="s">
        <v>201</v>
      </c>
      <c r="I60" s="117" t="s">
        <v>202</v>
      </c>
      <c r="J60" s="115" t="s">
        <v>203</v>
      </c>
      <c r="K60" s="117" t="s">
        <v>119</v>
      </c>
    </row>
    <row r="61" spans="3:11" ht="44.25" customHeight="1">
      <c r="C61" s="100" t="s">
        <v>194</v>
      </c>
      <c r="D61" s="100" t="s">
        <v>68</v>
      </c>
      <c r="E61" s="100">
        <v>49680</v>
      </c>
      <c r="F61" s="101" t="s">
        <v>208</v>
      </c>
      <c r="G61" s="102">
        <v>2436</v>
      </c>
      <c r="H61" s="117" t="s">
        <v>201</v>
      </c>
      <c r="I61" s="117" t="s">
        <v>202</v>
      </c>
      <c r="J61" s="115" t="s">
        <v>203</v>
      </c>
      <c r="K61" s="117" t="s">
        <v>119</v>
      </c>
    </row>
    <row r="62" spans="3:11" ht="44.25" customHeight="1">
      <c r="C62" s="100" t="s">
        <v>194</v>
      </c>
      <c r="D62" s="100" t="s">
        <v>68</v>
      </c>
      <c r="E62" s="100">
        <v>49681</v>
      </c>
      <c r="F62" s="101" t="s">
        <v>105</v>
      </c>
      <c r="G62" s="102">
        <v>71154.4</v>
      </c>
      <c r="H62" s="117" t="s">
        <v>105</v>
      </c>
      <c r="I62" s="117" t="s">
        <v>204</v>
      </c>
      <c r="J62" s="115" t="s">
        <v>106</v>
      </c>
      <c r="K62" s="117" t="s">
        <v>119</v>
      </c>
    </row>
    <row r="63" spans="3:11" ht="44.25" customHeight="1">
      <c r="C63" s="100" t="s">
        <v>194</v>
      </c>
      <c r="D63" s="100" t="s">
        <v>68</v>
      </c>
      <c r="E63" s="100">
        <v>49682</v>
      </c>
      <c r="F63" s="101" t="s">
        <v>209</v>
      </c>
      <c r="G63" s="102">
        <v>6844</v>
      </c>
      <c r="H63" s="117" t="s">
        <v>207</v>
      </c>
      <c r="I63" s="117" t="s">
        <v>205</v>
      </c>
      <c r="J63" s="115" t="s">
        <v>206</v>
      </c>
      <c r="K63" s="117" t="s">
        <v>119</v>
      </c>
    </row>
    <row r="64" spans="3:11" ht="44.25" customHeight="1">
      <c r="C64" s="100" t="s">
        <v>195</v>
      </c>
      <c r="D64" s="100" t="s">
        <v>68</v>
      </c>
      <c r="E64" s="100">
        <v>49689</v>
      </c>
      <c r="F64" s="101" t="s">
        <v>208</v>
      </c>
      <c r="G64" s="102">
        <v>2434</v>
      </c>
      <c r="H64" s="117" t="s">
        <v>201</v>
      </c>
      <c r="I64" s="117" t="s">
        <v>202</v>
      </c>
      <c r="J64" s="115" t="s">
        <v>203</v>
      </c>
      <c r="K64" s="117" t="s">
        <v>119</v>
      </c>
    </row>
    <row r="65" spans="3:11" ht="44.25" customHeight="1">
      <c r="C65" s="100" t="s">
        <v>196</v>
      </c>
      <c r="D65" s="100" t="s">
        <v>156</v>
      </c>
      <c r="E65" s="100">
        <v>76</v>
      </c>
      <c r="F65" s="101" t="s">
        <v>210</v>
      </c>
      <c r="G65" s="102">
        <v>-40600</v>
      </c>
      <c r="H65" s="117" t="s">
        <v>201</v>
      </c>
      <c r="I65" s="117" t="s">
        <v>193</v>
      </c>
      <c r="J65" s="115" t="s">
        <v>186</v>
      </c>
      <c r="K65" s="117" t="s">
        <v>119</v>
      </c>
    </row>
    <row r="66" spans="3:11" ht="44.25" customHeight="1">
      <c r="C66" s="100" t="s">
        <v>197</v>
      </c>
      <c r="D66" s="100" t="s">
        <v>68</v>
      </c>
      <c r="E66" s="100">
        <v>49719</v>
      </c>
      <c r="F66" s="101" t="s">
        <v>200</v>
      </c>
      <c r="G66" s="102">
        <v>20300</v>
      </c>
      <c r="H66" s="117" t="s">
        <v>201</v>
      </c>
      <c r="I66" s="117" t="s">
        <v>193</v>
      </c>
      <c r="J66" s="115" t="s">
        <v>186</v>
      </c>
      <c r="K66" s="117" t="s">
        <v>119</v>
      </c>
    </row>
    <row r="67" spans="3:11" ht="44.25" customHeight="1">
      <c r="C67" s="100" t="s">
        <v>197</v>
      </c>
      <c r="D67" s="100" t="s">
        <v>68</v>
      </c>
      <c r="E67" s="100">
        <v>49721</v>
      </c>
      <c r="F67" s="101" t="s">
        <v>200</v>
      </c>
      <c r="G67" s="102">
        <v>17500</v>
      </c>
      <c r="H67" s="117" t="s">
        <v>201</v>
      </c>
      <c r="I67" s="117" t="s">
        <v>193</v>
      </c>
      <c r="J67" s="115" t="s">
        <v>186</v>
      </c>
      <c r="K67" s="117" t="s">
        <v>119</v>
      </c>
    </row>
    <row r="68" spans="3:11" ht="44.25" customHeight="1">
      <c r="C68" s="100" t="s">
        <v>198</v>
      </c>
      <c r="D68" s="100" t="s">
        <v>68</v>
      </c>
      <c r="E68" s="100">
        <v>49751</v>
      </c>
      <c r="F68" s="101" t="s">
        <v>212</v>
      </c>
      <c r="G68" s="102">
        <v>916400</v>
      </c>
      <c r="H68" s="117" t="s">
        <v>211</v>
      </c>
      <c r="I68" s="117" t="s">
        <v>163</v>
      </c>
      <c r="J68" s="115" t="s">
        <v>186</v>
      </c>
      <c r="K68" s="117" t="s">
        <v>119</v>
      </c>
    </row>
    <row r="69" spans="3:11" ht="44.25" customHeight="1">
      <c r="C69" s="100" t="s">
        <v>198</v>
      </c>
      <c r="D69" s="100" t="s">
        <v>68</v>
      </c>
      <c r="E69" s="100">
        <v>49766</v>
      </c>
      <c r="F69" s="101" t="s">
        <v>209</v>
      </c>
      <c r="G69" s="102">
        <v>17400</v>
      </c>
      <c r="H69" s="117" t="s">
        <v>207</v>
      </c>
      <c r="I69" s="117" t="s">
        <v>205</v>
      </c>
      <c r="J69" s="115" t="s">
        <v>206</v>
      </c>
      <c r="K69" s="117" t="s">
        <v>119</v>
      </c>
    </row>
    <row r="70" spans="3:11" ht="44.25" customHeight="1">
      <c r="C70" s="100" t="s">
        <v>198</v>
      </c>
      <c r="D70" s="100" t="s">
        <v>68</v>
      </c>
      <c r="E70" s="100">
        <v>49773</v>
      </c>
      <c r="F70" s="101" t="s">
        <v>213</v>
      </c>
      <c r="G70" s="102">
        <v>19905.6</v>
      </c>
      <c r="H70" s="117" t="s">
        <v>201</v>
      </c>
      <c r="I70" s="117" t="s">
        <v>202</v>
      </c>
      <c r="J70" s="115" t="s">
        <v>203</v>
      </c>
      <c r="K70" s="117" t="s">
        <v>119</v>
      </c>
    </row>
    <row r="71" spans="3:11" ht="44.25" customHeight="1">
      <c r="C71" s="100" t="s">
        <v>199</v>
      </c>
      <c r="D71" s="100" t="s">
        <v>68</v>
      </c>
      <c r="E71" s="100">
        <v>50128</v>
      </c>
      <c r="F71" s="101" t="s">
        <v>215</v>
      </c>
      <c r="G71" s="102">
        <v>15138</v>
      </c>
      <c r="H71" s="117" t="s">
        <v>201</v>
      </c>
      <c r="I71" s="117" t="s">
        <v>214</v>
      </c>
      <c r="J71" s="115" t="s">
        <v>106</v>
      </c>
      <c r="K71" s="117" t="s">
        <v>119</v>
      </c>
    </row>
    <row r="72" spans="3:11" ht="44.25" customHeight="1">
      <c r="C72" s="100" t="s">
        <v>199</v>
      </c>
      <c r="D72" s="100" t="s">
        <v>68</v>
      </c>
      <c r="E72" s="100">
        <v>50129</v>
      </c>
      <c r="F72" s="101" t="s">
        <v>217</v>
      </c>
      <c r="G72" s="102">
        <v>806.2</v>
      </c>
      <c r="H72" s="117" t="s">
        <v>216</v>
      </c>
      <c r="I72" s="117" t="s">
        <v>163</v>
      </c>
      <c r="J72" s="115" t="s">
        <v>106</v>
      </c>
      <c r="K72" s="117" t="s">
        <v>119</v>
      </c>
    </row>
    <row r="73" spans="3:11" ht="22.5" customHeight="1" thickBot="1">
      <c r="C73" s="40"/>
      <c r="D73" s="124"/>
      <c r="E73" s="40"/>
      <c r="F73" s="160"/>
      <c r="G73" s="126"/>
      <c r="H73" s="127"/>
      <c r="I73" s="127"/>
      <c r="J73" s="118"/>
      <c r="K73" s="127"/>
    </row>
    <row r="74" spans="3:11" ht="15.75" thickBot="1">
      <c r="C74" s="97"/>
      <c r="D74" s="97"/>
      <c r="E74" s="93"/>
      <c r="F74" s="157" t="s">
        <v>120</v>
      </c>
      <c r="G74" s="158">
        <f>SUM(G53:G73)</f>
        <v>1069206.2</v>
      </c>
      <c r="H74" s="128"/>
      <c r="I74" s="115"/>
      <c r="J74" s="115"/>
      <c r="K74" s="115"/>
    </row>
    <row r="75" spans="4:11" ht="15.75" thickBot="1">
      <c r="D75" s="25"/>
      <c r="E75" s="25"/>
      <c r="J75" s="159"/>
      <c r="K75" s="134"/>
    </row>
    <row r="76" spans="3:11" ht="16.5" thickBot="1">
      <c r="C76" s="112" t="s">
        <v>41</v>
      </c>
      <c r="D76" s="90"/>
      <c r="E76" s="90"/>
      <c r="F76" s="162"/>
      <c r="G76" s="92"/>
      <c r="H76" s="116"/>
      <c r="I76" s="116"/>
      <c r="J76" s="116"/>
      <c r="K76" s="116"/>
    </row>
    <row r="77" spans="3:11" ht="15">
      <c r="C77" s="108"/>
      <c r="D77" s="93"/>
      <c r="E77" s="93"/>
      <c r="F77" s="94"/>
      <c r="G77" s="95"/>
      <c r="H77" s="115"/>
      <c r="I77" s="115"/>
      <c r="J77" s="115"/>
      <c r="K77" s="115"/>
    </row>
    <row r="78" spans="3:11" ht="44.25" customHeight="1">
      <c r="C78" s="161">
        <v>42125</v>
      </c>
      <c r="D78" s="100" t="s">
        <v>68</v>
      </c>
      <c r="E78" s="100">
        <v>50142</v>
      </c>
      <c r="F78" s="101" t="s">
        <v>218</v>
      </c>
      <c r="G78" s="102">
        <v>538058.11</v>
      </c>
      <c r="H78" s="117" t="s">
        <v>219</v>
      </c>
      <c r="I78" s="117" t="s">
        <v>220</v>
      </c>
      <c r="J78" s="115" t="s">
        <v>225</v>
      </c>
      <c r="K78" s="117" t="s">
        <v>119</v>
      </c>
    </row>
    <row r="79" spans="3:11" ht="44.25" customHeight="1">
      <c r="C79" s="161">
        <v>42125</v>
      </c>
      <c r="D79" s="100" t="s">
        <v>68</v>
      </c>
      <c r="E79" s="100">
        <v>50143</v>
      </c>
      <c r="F79" s="101" t="s">
        <v>218</v>
      </c>
      <c r="G79" s="102">
        <v>232000</v>
      </c>
      <c r="H79" s="117" t="s">
        <v>219</v>
      </c>
      <c r="I79" s="117" t="s">
        <v>220</v>
      </c>
      <c r="J79" s="115" t="s">
        <v>225</v>
      </c>
      <c r="K79" s="117" t="s">
        <v>119</v>
      </c>
    </row>
    <row r="80" spans="3:11" ht="44.25" customHeight="1">
      <c r="C80" s="161">
        <v>42128</v>
      </c>
      <c r="D80" s="100" t="s">
        <v>68</v>
      </c>
      <c r="E80" s="100">
        <v>50176</v>
      </c>
      <c r="F80" s="101" t="s">
        <v>218</v>
      </c>
      <c r="G80" s="102">
        <v>789960</v>
      </c>
      <c r="H80" s="117" t="s">
        <v>221</v>
      </c>
      <c r="I80" s="117" t="s">
        <v>220</v>
      </c>
      <c r="J80" s="115" t="s">
        <v>225</v>
      </c>
      <c r="K80" s="117" t="s">
        <v>119</v>
      </c>
    </row>
    <row r="81" spans="3:11" ht="44.25" customHeight="1">
      <c r="C81" s="161">
        <v>42131</v>
      </c>
      <c r="D81" s="100" t="s">
        <v>156</v>
      </c>
      <c r="E81" s="100">
        <v>14</v>
      </c>
      <c r="F81" s="101" t="s">
        <v>222</v>
      </c>
      <c r="G81" s="102">
        <v>69600</v>
      </c>
      <c r="H81" s="117" t="s">
        <v>155</v>
      </c>
      <c r="I81" s="117" t="s">
        <v>220</v>
      </c>
      <c r="J81" s="115" t="s">
        <v>225</v>
      </c>
      <c r="K81" s="117" t="s">
        <v>119</v>
      </c>
    </row>
    <row r="82" spans="3:11" ht="44.25" customHeight="1">
      <c r="C82" s="161">
        <v>42131</v>
      </c>
      <c r="D82" s="100" t="s">
        <v>68</v>
      </c>
      <c r="E82" s="100">
        <v>50349</v>
      </c>
      <c r="F82" s="101" t="s">
        <v>223</v>
      </c>
      <c r="G82" s="102">
        <v>324800</v>
      </c>
      <c r="H82" s="117" t="s">
        <v>224</v>
      </c>
      <c r="I82" s="117" t="s">
        <v>220</v>
      </c>
      <c r="J82" s="115" t="s">
        <v>225</v>
      </c>
      <c r="K82" s="117" t="s">
        <v>119</v>
      </c>
    </row>
    <row r="83" spans="3:11" ht="44.25" customHeight="1">
      <c r="C83" s="161">
        <v>42135</v>
      </c>
      <c r="D83" s="100" t="s">
        <v>68</v>
      </c>
      <c r="E83" s="100">
        <v>50376</v>
      </c>
      <c r="F83" s="101" t="s">
        <v>226</v>
      </c>
      <c r="G83" s="102">
        <v>9720.8</v>
      </c>
      <c r="H83" s="117" t="s">
        <v>228</v>
      </c>
      <c r="I83" s="117" t="s">
        <v>228</v>
      </c>
      <c r="J83" s="115" t="s">
        <v>227</v>
      </c>
      <c r="K83" s="117" t="s">
        <v>119</v>
      </c>
    </row>
    <row r="84" spans="3:11" ht="44.25" customHeight="1">
      <c r="C84" s="161">
        <v>42136</v>
      </c>
      <c r="D84" s="100" t="s">
        <v>68</v>
      </c>
      <c r="E84" s="100">
        <v>50391</v>
      </c>
      <c r="F84" s="101" t="s">
        <v>229</v>
      </c>
      <c r="G84" s="102">
        <v>4234</v>
      </c>
      <c r="H84" s="117" t="s">
        <v>230</v>
      </c>
      <c r="I84" s="117" t="s">
        <v>220</v>
      </c>
      <c r="J84" s="115" t="s">
        <v>225</v>
      </c>
      <c r="K84" s="117" t="s">
        <v>119</v>
      </c>
    </row>
    <row r="85" spans="3:11" ht="44.25" customHeight="1">
      <c r="C85" s="161">
        <v>42137</v>
      </c>
      <c r="D85" s="100" t="s">
        <v>68</v>
      </c>
      <c r="E85" s="100">
        <v>50469</v>
      </c>
      <c r="F85" s="101" t="s">
        <v>231</v>
      </c>
      <c r="G85" s="102">
        <v>3035.26</v>
      </c>
      <c r="H85" s="117" t="s">
        <v>105</v>
      </c>
      <c r="I85" s="117" t="s">
        <v>187</v>
      </c>
      <c r="J85" s="115" t="s">
        <v>186</v>
      </c>
      <c r="K85" s="117" t="s">
        <v>119</v>
      </c>
    </row>
    <row r="86" spans="3:11" ht="44.25" customHeight="1">
      <c r="C86" s="161">
        <v>42137</v>
      </c>
      <c r="D86" s="100" t="s">
        <v>68</v>
      </c>
      <c r="E86" s="100">
        <v>50470</v>
      </c>
      <c r="F86" s="101" t="s">
        <v>231</v>
      </c>
      <c r="G86" s="102">
        <v>28563.26</v>
      </c>
      <c r="H86" s="117" t="s">
        <v>105</v>
      </c>
      <c r="I86" s="117" t="s">
        <v>187</v>
      </c>
      <c r="J86" s="115" t="s">
        <v>186</v>
      </c>
      <c r="K86" s="117" t="s">
        <v>119</v>
      </c>
    </row>
    <row r="87" spans="3:11" ht="44.25" customHeight="1">
      <c r="C87" s="161">
        <v>42137</v>
      </c>
      <c r="D87" s="100" t="s">
        <v>68</v>
      </c>
      <c r="E87" s="100">
        <v>50473</v>
      </c>
      <c r="F87" s="101" t="s">
        <v>229</v>
      </c>
      <c r="G87" s="102">
        <v>4234</v>
      </c>
      <c r="H87" s="117" t="s">
        <v>230</v>
      </c>
      <c r="I87" s="117" t="s">
        <v>220</v>
      </c>
      <c r="J87" s="115" t="s">
        <v>225</v>
      </c>
      <c r="K87" s="117" t="s">
        <v>119</v>
      </c>
    </row>
    <row r="88" spans="3:11" ht="44.25" customHeight="1">
      <c r="C88" s="161">
        <v>42138</v>
      </c>
      <c r="D88" s="100" t="s">
        <v>68</v>
      </c>
      <c r="E88" s="100">
        <v>50506</v>
      </c>
      <c r="F88" s="101" t="s">
        <v>105</v>
      </c>
      <c r="G88" s="102">
        <v>20207.2</v>
      </c>
      <c r="H88" s="117" t="s">
        <v>105</v>
      </c>
      <c r="I88" s="117" t="s">
        <v>163</v>
      </c>
      <c r="J88" s="115" t="s">
        <v>203</v>
      </c>
      <c r="K88" s="117" t="s">
        <v>119</v>
      </c>
    </row>
    <row r="89" spans="3:11" ht="44.25" customHeight="1">
      <c r="C89" s="161">
        <v>42138</v>
      </c>
      <c r="D89" s="100" t="s">
        <v>68</v>
      </c>
      <c r="E89" s="100">
        <v>50508</v>
      </c>
      <c r="F89" s="101" t="s">
        <v>105</v>
      </c>
      <c r="G89" s="102">
        <v>30078.8</v>
      </c>
      <c r="H89" s="117" t="s">
        <v>105</v>
      </c>
      <c r="I89" s="117" t="s">
        <v>163</v>
      </c>
      <c r="J89" s="115" t="s">
        <v>232</v>
      </c>
      <c r="K89" s="117" t="s">
        <v>119</v>
      </c>
    </row>
    <row r="90" spans="3:11" ht="44.25" customHeight="1">
      <c r="C90" s="161">
        <v>42138</v>
      </c>
      <c r="D90" s="100" t="s">
        <v>68</v>
      </c>
      <c r="E90" s="100">
        <v>50509</v>
      </c>
      <c r="F90" s="101" t="s">
        <v>105</v>
      </c>
      <c r="G90" s="102">
        <v>12736.8</v>
      </c>
      <c r="H90" s="117" t="s">
        <v>105</v>
      </c>
      <c r="I90" s="117" t="s">
        <v>163</v>
      </c>
      <c r="J90" s="115" t="s">
        <v>203</v>
      </c>
      <c r="K90" s="117" t="s">
        <v>119</v>
      </c>
    </row>
    <row r="91" spans="3:11" ht="44.25" customHeight="1">
      <c r="C91" s="161">
        <v>42140</v>
      </c>
      <c r="D91" s="100" t="s">
        <v>68</v>
      </c>
      <c r="E91" s="100">
        <v>51587</v>
      </c>
      <c r="F91" s="101" t="s">
        <v>226</v>
      </c>
      <c r="G91" s="102">
        <v>1927.92</v>
      </c>
      <c r="H91" s="117" t="s">
        <v>233</v>
      </c>
      <c r="I91" s="117" t="s">
        <v>220</v>
      </c>
      <c r="J91" s="115" t="s">
        <v>225</v>
      </c>
      <c r="K91" s="117" t="s">
        <v>119</v>
      </c>
    </row>
    <row r="92" spans="3:11" ht="44.25" customHeight="1">
      <c r="C92" s="161">
        <v>42140</v>
      </c>
      <c r="D92" s="100" t="s">
        <v>68</v>
      </c>
      <c r="E92" s="100">
        <v>51589</v>
      </c>
      <c r="F92" s="101" t="s">
        <v>105</v>
      </c>
      <c r="G92" s="102">
        <v>38744</v>
      </c>
      <c r="H92" s="117" t="s">
        <v>105</v>
      </c>
      <c r="I92" s="117" t="s">
        <v>163</v>
      </c>
      <c r="J92" s="115" t="s">
        <v>203</v>
      </c>
      <c r="K92" s="117" t="s">
        <v>119</v>
      </c>
    </row>
    <row r="93" spans="3:11" ht="44.25" customHeight="1">
      <c r="C93" s="161">
        <v>42140</v>
      </c>
      <c r="D93" s="100" t="s">
        <v>68</v>
      </c>
      <c r="E93" s="100">
        <v>51591</v>
      </c>
      <c r="F93" s="101" t="s">
        <v>226</v>
      </c>
      <c r="G93" s="102">
        <v>26131.54</v>
      </c>
      <c r="H93" s="117" t="s">
        <v>233</v>
      </c>
      <c r="I93" s="117" t="s">
        <v>220</v>
      </c>
      <c r="J93" s="115" t="s">
        <v>225</v>
      </c>
      <c r="K93" s="117" t="s">
        <v>119</v>
      </c>
    </row>
    <row r="94" spans="3:11" ht="44.25" customHeight="1">
      <c r="C94" s="161">
        <v>42142</v>
      </c>
      <c r="D94" s="100" t="s">
        <v>68</v>
      </c>
      <c r="E94" s="100">
        <v>51608</v>
      </c>
      <c r="F94" s="101" t="s">
        <v>236</v>
      </c>
      <c r="G94" s="102">
        <v>25902.8</v>
      </c>
      <c r="H94" s="117" t="s">
        <v>201</v>
      </c>
      <c r="I94" s="117" t="s">
        <v>163</v>
      </c>
      <c r="J94" s="115" t="s">
        <v>203</v>
      </c>
      <c r="K94" s="117" t="s">
        <v>119</v>
      </c>
    </row>
    <row r="95" spans="3:11" ht="44.25" customHeight="1">
      <c r="C95" s="161">
        <v>42145</v>
      </c>
      <c r="D95" s="100" t="s">
        <v>156</v>
      </c>
      <c r="E95" s="100">
        <v>71</v>
      </c>
      <c r="F95" s="101" t="s">
        <v>229</v>
      </c>
      <c r="G95" s="102">
        <v>55680</v>
      </c>
      <c r="H95" s="117" t="s">
        <v>230</v>
      </c>
      <c r="I95" s="117" t="s">
        <v>220</v>
      </c>
      <c r="J95" s="115" t="s">
        <v>225</v>
      </c>
      <c r="K95" s="117" t="s">
        <v>119</v>
      </c>
    </row>
    <row r="96" spans="3:11" ht="44.25" customHeight="1">
      <c r="C96" s="161">
        <v>42145</v>
      </c>
      <c r="D96" s="100" t="s">
        <v>156</v>
      </c>
      <c r="E96" s="100">
        <v>74</v>
      </c>
      <c r="F96" s="101" t="s">
        <v>234</v>
      </c>
      <c r="G96" s="102">
        <v>462492</v>
      </c>
      <c r="H96" s="117" t="s">
        <v>235</v>
      </c>
      <c r="I96" s="117" t="s">
        <v>220</v>
      </c>
      <c r="J96" s="115" t="s">
        <v>225</v>
      </c>
      <c r="K96" s="117" t="s">
        <v>119</v>
      </c>
    </row>
    <row r="97" spans="3:11" ht="44.25" customHeight="1">
      <c r="C97" s="161">
        <v>42146</v>
      </c>
      <c r="D97" s="100" t="s">
        <v>68</v>
      </c>
      <c r="E97" s="100">
        <v>51656</v>
      </c>
      <c r="F97" s="101" t="s">
        <v>237</v>
      </c>
      <c r="G97" s="102">
        <v>30368.8</v>
      </c>
      <c r="H97" s="117" t="s">
        <v>201</v>
      </c>
      <c r="I97" s="117" t="s">
        <v>163</v>
      </c>
      <c r="J97" s="115" t="s">
        <v>203</v>
      </c>
      <c r="K97" s="117" t="s">
        <v>119</v>
      </c>
    </row>
    <row r="98" spans="3:11" ht="44.25" customHeight="1">
      <c r="C98" s="161">
        <v>42146</v>
      </c>
      <c r="D98" s="100" t="s">
        <v>68</v>
      </c>
      <c r="E98" s="100">
        <v>51665</v>
      </c>
      <c r="F98" s="101" t="s">
        <v>238</v>
      </c>
      <c r="G98" s="102">
        <v>1502.2</v>
      </c>
      <c r="H98" s="117" t="s">
        <v>233</v>
      </c>
      <c r="I98" s="117" t="s">
        <v>239</v>
      </c>
      <c r="J98" s="115" t="s">
        <v>106</v>
      </c>
      <c r="K98" s="117" t="s">
        <v>119</v>
      </c>
    </row>
    <row r="99" spans="3:11" ht="44.25" customHeight="1">
      <c r="C99" s="161">
        <v>42150</v>
      </c>
      <c r="D99" s="100" t="s">
        <v>68</v>
      </c>
      <c r="E99" s="100">
        <v>51762</v>
      </c>
      <c r="F99" s="101" t="s">
        <v>237</v>
      </c>
      <c r="G99" s="102">
        <v>30368.8</v>
      </c>
      <c r="H99" s="117" t="s">
        <v>201</v>
      </c>
      <c r="I99" s="117" t="s">
        <v>163</v>
      </c>
      <c r="J99" s="115" t="s">
        <v>203</v>
      </c>
      <c r="K99" s="117" t="s">
        <v>119</v>
      </c>
    </row>
    <row r="100" spans="3:11" ht="44.25" customHeight="1">
      <c r="C100" s="161">
        <v>42150</v>
      </c>
      <c r="D100" s="100" t="s">
        <v>68</v>
      </c>
      <c r="E100" s="100">
        <v>51763</v>
      </c>
      <c r="F100" s="101" t="s">
        <v>241</v>
      </c>
      <c r="G100" s="102">
        <v>66584</v>
      </c>
      <c r="H100" s="117" t="s">
        <v>105</v>
      </c>
      <c r="I100" s="117" t="s">
        <v>187</v>
      </c>
      <c r="J100" s="115" t="s">
        <v>186</v>
      </c>
      <c r="K100" s="117" t="s">
        <v>119</v>
      </c>
    </row>
    <row r="101" spans="3:11" ht="44.25" customHeight="1">
      <c r="C101" s="161">
        <v>42151</v>
      </c>
      <c r="D101" s="100" t="s">
        <v>156</v>
      </c>
      <c r="E101" s="100">
        <v>87</v>
      </c>
      <c r="F101" s="101" t="s">
        <v>240</v>
      </c>
      <c r="G101" s="102">
        <v>78880</v>
      </c>
      <c r="H101" s="117" t="s">
        <v>230</v>
      </c>
      <c r="I101" s="117" t="s">
        <v>220</v>
      </c>
      <c r="J101" s="115" t="s">
        <v>225</v>
      </c>
      <c r="K101" s="117" t="s">
        <v>119</v>
      </c>
    </row>
    <row r="102" spans="3:11" ht="44.25" customHeight="1">
      <c r="C102" s="161">
        <v>42154</v>
      </c>
      <c r="D102" s="100" t="s">
        <v>68</v>
      </c>
      <c r="E102" s="100">
        <v>53156</v>
      </c>
      <c r="F102" s="144" t="s">
        <v>242</v>
      </c>
      <c r="G102" s="102">
        <v>59508</v>
      </c>
      <c r="H102" s="117" t="s">
        <v>243</v>
      </c>
      <c r="I102" s="117" t="s">
        <v>163</v>
      </c>
      <c r="J102" s="115" t="s">
        <v>203</v>
      </c>
      <c r="K102" s="117" t="s">
        <v>119</v>
      </c>
    </row>
    <row r="103" spans="3:11" ht="44.25" customHeight="1">
      <c r="C103" s="161">
        <v>42154</v>
      </c>
      <c r="D103" s="100" t="s">
        <v>68</v>
      </c>
      <c r="E103" s="100">
        <v>53157</v>
      </c>
      <c r="F103" s="101" t="s">
        <v>236</v>
      </c>
      <c r="G103" s="102">
        <v>25902.8</v>
      </c>
      <c r="H103" s="117" t="s">
        <v>201</v>
      </c>
      <c r="I103" s="117" t="s">
        <v>163</v>
      </c>
      <c r="J103" s="115" t="s">
        <v>203</v>
      </c>
      <c r="K103" s="117" t="s">
        <v>119</v>
      </c>
    </row>
    <row r="104" spans="3:11" ht="44.25" customHeight="1">
      <c r="C104" s="161">
        <v>42154</v>
      </c>
      <c r="D104" s="100" t="s">
        <v>68</v>
      </c>
      <c r="E104" s="100">
        <v>53160</v>
      </c>
      <c r="F104" s="101" t="s">
        <v>244</v>
      </c>
      <c r="G104" s="102">
        <v>25056</v>
      </c>
      <c r="H104" s="117" t="s">
        <v>243</v>
      </c>
      <c r="I104" s="117" t="s">
        <v>163</v>
      </c>
      <c r="J104" s="115" t="s">
        <v>203</v>
      </c>
      <c r="K104" s="117" t="s">
        <v>119</v>
      </c>
    </row>
    <row r="105" spans="3:11" ht="44.25" customHeight="1">
      <c r="C105" s="161">
        <v>42154</v>
      </c>
      <c r="D105" s="100" t="s">
        <v>68</v>
      </c>
      <c r="E105" s="100">
        <v>53161</v>
      </c>
      <c r="F105" s="101" t="s">
        <v>245</v>
      </c>
      <c r="G105" s="102">
        <v>949455.36</v>
      </c>
      <c r="H105" s="117" t="s">
        <v>246</v>
      </c>
      <c r="I105" s="117" t="s">
        <v>163</v>
      </c>
      <c r="J105" s="115" t="s">
        <v>247</v>
      </c>
      <c r="K105" s="117" t="s">
        <v>119</v>
      </c>
    </row>
    <row r="106" spans="3:11" ht="44.25" customHeight="1">
      <c r="C106" s="161">
        <v>42155</v>
      </c>
      <c r="D106" s="100" t="s">
        <v>156</v>
      </c>
      <c r="E106" s="100">
        <v>113</v>
      </c>
      <c r="F106" s="101" t="s">
        <v>229</v>
      </c>
      <c r="G106" s="102">
        <v>55680</v>
      </c>
      <c r="H106" s="117" t="s">
        <v>230</v>
      </c>
      <c r="I106" s="117" t="s">
        <v>220</v>
      </c>
      <c r="J106" s="115" t="s">
        <v>225</v>
      </c>
      <c r="K106" s="117" t="s">
        <v>119</v>
      </c>
    </row>
    <row r="107" spans="3:11" ht="44.25" customHeight="1">
      <c r="C107" s="161">
        <v>42155</v>
      </c>
      <c r="D107" s="100" t="s">
        <v>156</v>
      </c>
      <c r="E107" s="100">
        <v>114</v>
      </c>
      <c r="F107" s="101" t="s">
        <v>240</v>
      </c>
      <c r="G107" s="102">
        <v>78880</v>
      </c>
      <c r="H107" s="117" t="s">
        <v>230</v>
      </c>
      <c r="I107" s="117" t="s">
        <v>220</v>
      </c>
      <c r="J107" s="115" t="s">
        <v>225</v>
      </c>
      <c r="K107" s="117" t="s">
        <v>119</v>
      </c>
    </row>
    <row r="108" spans="3:11" ht="44.25" customHeight="1">
      <c r="C108" s="161">
        <v>42155</v>
      </c>
      <c r="D108" s="100" t="s">
        <v>156</v>
      </c>
      <c r="E108" s="100">
        <v>115</v>
      </c>
      <c r="F108" s="101" t="s">
        <v>248</v>
      </c>
      <c r="G108" s="102">
        <v>4060</v>
      </c>
      <c r="H108" s="117" t="s">
        <v>201</v>
      </c>
      <c r="I108" s="117" t="s">
        <v>163</v>
      </c>
      <c r="J108" s="115" t="s">
        <v>203</v>
      </c>
      <c r="K108" s="117" t="s">
        <v>119</v>
      </c>
    </row>
    <row r="109" spans="3:11" ht="22.5" customHeight="1" thickBot="1">
      <c r="C109" s="40"/>
      <c r="D109" s="124"/>
      <c r="E109" s="100"/>
      <c r="F109" s="160"/>
      <c r="G109" s="159"/>
      <c r="H109" s="127"/>
      <c r="I109" s="127"/>
      <c r="J109" s="118"/>
      <c r="K109" s="127"/>
    </row>
    <row r="110" spans="3:11" ht="15.75" thickBot="1">
      <c r="C110" s="97"/>
      <c r="D110" s="97"/>
      <c r="E110" s="100"/>
      <c r="F110" s="157" t="s">
        <v>120</v>
      </c>
      <c r="G110" s="158">
        <f>SUM(G78:G109)</f>
        <v>4084352.4499999993</v>
      </c>
      <c r="H110" s="128"/>
      <c r="I110" s="115"/>
      <c r="J110" s="115"/>
      <c r="K110" s="115"/>
    </row>
    <row r="111" ht="15.75" thickBot="1"/>
    <row r="112" ht="15.75" thickBot="1">
      <c r="C112" s="112" t="s">
        <v>42</v>
      </c>
    </row>
    <row r="113" spans="3:11" ht="44.25" customHeight="1">
      <c r="C113" s="161">
        <v>42157</v>
      </c>
      <c r="D113" s="100" t="s">
        <v>68</v>
      </c>
      <c r="E113" s="100">
        <v>53209</v>
      </c>
      <c r="F113" s="101" t="s">
        <v>251</v>
      </c>
      <c r="G113" s="102">
        <v>30368.8</v>
      </c>
      <c r="H113" s="117" t="s">
        <v>201</v>
      </c>
      <c r="I113" s="117" t="s">
        <v>220</v>
      </c>
      <c r="J113" s="115" t="s">
        <v>203</v>
      </c>
      <c r="K113" s="117" t="s">
        <v>119</v>
      </c>
    </row>
    <row r="114" spans="3:11" ht="44.25" customHeight="1">
      <c r="C114" s="161">
        <v>42157</v>
      </c>
      <c r="D114" s="100" t="s">
        <v>68</v>
      </c>
      <c r="E114" s="100">
        <v>53210</v>
      </c>
      <c r="F114" s="101" t="s">
        <v>252</v>
      </c>
      <c r="G114" s="102">
        <v>12600.2</v>
      </c>
      <c r="H114" s="117" t="s">
        <v>201</v>
      </c>
      <c r="I114" s="117" t="s">
        <v>220</v>
      </c>
      <c r="J114" s="115" t="s">
        <v>203</v>
      </c>
      <c r="K114" s="117" t="s">
        <v>119</v>
      </c>
    </row>
    <row r="115" spans="3:11" ht="44.25" customHeight="1">
      <c r="C115" s="161">
        <v>42157</v>
      </c>
      <c r="D115" s="100" t="s">
        <v>68</v>
      </c>
      <c r="E115" s="100">
        <v>53211</v>
      </c>
      <c r="F115" s="101" t="s">
        <v>253</v>
      </c>
      <c r="G115" s="102">
        <v>12600.2</v>
      </c>
      <c r="H115" s="117" t="s">
        <v>201</v>
      </c>
      <c r="I115" s="117" t="s">
        <v>220</v>
      </c>
      <c r="J115" s="115" t="s">
        <v>203</v>
      </c>
      <c r="K115" s="117" t="s">
        <v>119</v>
      </c>
    </row>
    <row r="116" spans="3:11" ht="44.25" customHeight="1">
      <c r="C116" s="161">
        <v>42157</v>
      </c>
      <c r="D116" s="100" t="s">
        <v>68</v>
      </c>
      <c r="E116" s="100">
        <v>53217</v>
      </c>
      <c r="F116" s="144" t="s">
        <v>254</v>
      </c>
      <c r="G116" s="102">
        <v>2100</v>
      </c>
      <c r="H116" s="117" t="s">
        <v>201</v>
      </c>
      <c r="I116" s="117" t="s">
        <v>220</v>
      </c>
      <c r="J116" s="115" t="s">
        <v>203</v>
      </c>
      <c r="K116" s="117" t="s">
        <v>119</v>
      </c>
    </row>
    <row r="117" spans="3:11" s="173" customFormat="1" ht="44.25" customHeight="1" hidden="1">
      <c r="C117" s="167">
        <v>42158</v>
      </c>
      <c r="D117" s="168" t="s">
        <v>68</v>
      </c>
      <c r="E117" s="168">
        <v>53258</v>
      </c>
      <c r="F117" s="169" t="s">
        <v>249</v>
      </c>
      <c r="G117" s="170">
        <v>2433.68</v>
      </c>
      <c r="H117" s="171" t="s">
        <v>250</v>
      </c>
      <c r="I117" s="171" t="s">
        <v>220</v>
      </c>
      <c r="J117" s="172" t="s">
        <v>203</v>
      </c>
      <c r="K117" s="171" t="s">
        <v>119</v>
      </c>
    </row>
    <row r="118" spans="3:11" ht="44.25" customHeight="1">
      <c r="C118" s="161">
        <v>42158</v>
      </c>
      <c r="D118" s="100" t="s">
        <v>68</v>
      </c>
      <c r="E118" s="100">
        <v>53260</v>
      </c>
      <c r="F118" s="101" t="s">
        <v>251</v>
      </c>
      <c r="G118" s="102">
        <v>25902.8</v>
      </c>
      <c r="H118" s="117" t="s">
        <v>201</v>
      </c>
      <c r="I118" s="117" t="s">
        <v>220</v>
      </c>
      <c r="J118" s="115" t="s">
        <v>203</v>
      </c>
      <c r="K118" s="117" t="s">
        <v>119</v>
      </c>
    </row>
    <row r="119" spans="3:11" ht="44.25" customHeight="1">
      <c r="C119" s="161">
        <v>42159</v>
      </c>
      <c r="D119" s="100" t="s">
        <v>68</v>
      </c>
      <c r="E119" s="100">
        <v>53285</v>
      </c>
      <c r="F119" s="101" t="s">
        <v>217</v>
      </c>
      <c r="G119" s="102">
        <v>20706</v>
      </c>
      <c r="H119" s="117" t="s">
        <v>233</v>
      </c>
      <c r="I119" s="117" t="s">
        <v>220</v>
      </c>
      <c r="J119" s="115" t="s">
        <v>203</v>
      </c>
      <c r="K119" s="117" t="s">
        <v>119</v>
      </c>
    </row>
    <row r="120" spans="3:11" ht="44.25" customHeight="1">
      <c r="C120" s="161">
        <v>42161</v>
      </c>
      <c r="D120" s="100" t="s">
        <v>68</v>
      </c>
      <c r="E120" s="100">
        <v>53397</v>
      </c>
      <c r="F120" s="101" t="s">
        <v>226</v>
      </c>
      <c r="G120" s="102">
        <v>18154</v>
      </c>
      <c r="H120" s="117" t="s">
        <v>233</v>
      </c>
      <c r="I120" s="117" t="s">
        <v>220</v>
      </c>
      <c r="J120" s="115" t="s">
        <v>225</v>
      </c>
      <c r="K120" s="117" t="s">
        <v>119</v>
      </c>
    </row>
    <row r="121" spans="3:11" ht="44.25" customHeight="1">
      <c r="C121" s="161">
        <v>42165</v>
      </c>
      <c r="D121" s="100" t="s">
        <v>68</v>
      </c>
      <c r="E121" s="100">
        <v>53485</v>
      </c>
      <c r="F121" s="101" t="s">
        <v>255</v>
      </c>
      <c r="G121" s="102">
        <v>25902.8</v>
      </c>
      <c r="H121" s="117" t="s">
        <v>201</v>
      </c>
      <c r="I121" s="117" t="s">
        <v>220</v>
      </c>
      <c r="J121" s="115" t="s">
        <v>203</v>
      </c>
      <c r="K121" s="117" t="s">
        <v>119</v>
      </c>
    </row>
    <row r="122" spans="3:11" ht="44.25" customHeight="1">
      <c r="C122" s="161">
        <v>42165</v>
      </c>
      <c r="D122" s="100" t="s">
        <v>68</v>
      </c>
      <c r="E122" s="100">
        <v>53486</v>
      </c>
      <c r="F122" s="101" t="s">
        <v>256</v>
      </c>
      <c r="G122" s="102">
        <v>6175.84</v>
      </c>
      <c r="H122" s="117" t="s">
        <v>201</v>
      </c>
      <c r="I122" s="117" t="s">
        <v>220</v>
      </c>
      <c r="J122" s="115" t="s">
        <v>203</v>
      </c>
      <c r="K122" s="117" t="s">
        <v>119</v>
      </c>
    </row>
    <row r="123" spans="3:11" ht="44.25" customHeight="1">
      <c r="C123" s="161">
        <v>42165</v>
      </c>
      <c r="D123" s="100" t="s">
        <v>68</v>
      </c>
      <c r="E123" s="100">
        <v>53487</v>
      </c>
      <c r="F123" s="101" t="s">
        <v>256</v>
      </c>
      <c r="G123" s="102">
        <v>12301.8</v>
      </c>
      <c r="H123" s="117" t="s">
        <v>201</v>
      </c>
      <c r="I123" s="117" t="s">
        <v>220</v>
      </c>
      <c r="J123" s="115" t="s">
        <v>203</v>
      </c>
      <c r="K123" s="117" t="s">
        <v>119</v>
      </c>
    </row>
    <row r="124" spans="3:11" ht="44.25" customHeight="1">
      <c r="C124" s="161">
        <v>42165</v>
      </c>
      <c r="D124" s="100" t="s">
        <v>68</v>
      </c>
      <c r="E124" s="100">
        <v>53488</v>
      </c>
      <c r="F124" s="101" t="s">
        <v>257</v>
      </c>
      <c r="G124" s="102">
        <v>19488</v>
      </c>
      <c r="H124" s="117" t="s">
        <v>201</v>
      </c>
      <c r="I124" s="117" t="s">
        <v>220</v>
      </c>
      <c r="J124" s="115" t="s">
        <v>203</v>
      </c>
      <c r="K124" s="117" t="s">
        <v>119</v>
      </c>
    </row>
    <row r="125" spans="3:11" ht="44.25" customHeight="1">
      <c r="C125" s="161">
        <v>42165</v>
      </c>
      <c r="D125" s="100" t="s">
        <v>68</v>
      </c>
      <c r="E125" s="100">
        <v>53489</v>
      </c>
      <c r="F125" s="101" t="s">
        <v>255</v>
      </c>
      <c r="G125" s="102">
        <v>30368.8</v>
      </c>
      <c r="H125" s="117" t="s">
        <v>201</v>
      </c>
      <c r="I125" s="117" t="s">
        <v>220</v>
      </c>
      <c r="J125" s="115" t="s">
        <v>203</v>
      </c>
      <c r="K125" s="117" t="s">
        <v>119</v>
      </c>
    </row>
    <row r="126" spans="3:11" ht="44.25" customHeight="1">
      <c r="C126" s="161">
        <v>42165</v>
      </c>
      <c r="D126" s="100" t="s">
        <v>68</v>
      </c>
      <c r="E126" s="100">
        <v>53490</v>
      </c>
      <c r="F126" s="101" t="s">
        <v>258</v>
      </c>
      <c r="G126" s="102">
        <v>15785.28</v>
      </c>
      <c r="H126" s="117" t="s">
        <v>201</v>
      </c>
      <c r="I126" s="117" t="s">
        <v>220</v>
      </c>
      <c r="J126" s="115" t="s">
        <v>203</v>
      </c>
      <c r="K126" s="117" t="s">
        <v>119</v>
      </c>
    </row>
    <row r="127" spans="3:11" ht="44.25" customHeight="1">
      <c r="C127" s="161">
        <v>42165</v>
      </c>
      <c r="D127" s="100" t="s">
        <v>68</v>
      </c>
      <c r="E127" s="100">
        <v>53491</v>
      </c>
      <c r="F127" s="101" t="s">
        <v>259</v>
      </c>
      <c r="G127" s="102">
        <v>15785.28</v>
      </c>
      <c r="H127" s="117" t="s">
        <v>201</v>
      </c>
      <c r="I127" s="117" t="s">
        <v>220</v>
      </c>
      <c r="J127" s="115" t="s">
        <v>203</v>
      </c>
      <c r="K127" s="117" t="s">
        <v>119</v>
      </c>
    </row>
    <row r="128" spans="3:11" ht="44.25" customHeight="1">
      <c r="C128" s="161">
        <v>42165</v>
      </c>
      <c r="D128" s="100" t="s">
        <v>68</v>
      </c>
      <c r="E128" s="100">
        <v>53492</v>
      </c>
      <c r="F128" s="101" t="s">
        <v>256</v>
      </c>
      <c r="G128" s="102">
        <v>15785.28</v>
      </c>
      <c r="H128" s="117" t="s">
        <v>201</v>
      </c>
      <c r="I128" s="117" t="s">
        <v>220</v>
      </c>
      <c r="J128" s="115" t="s">
        <v>203</v>
      </c>
      <c r="K128" s="117" t="s">
        <v>119</v>
      </c>
    </row>
    <row r="129" spans="3:11" ht="44.25" customHeight="1">
      <c r="C129" s="161">
        <v>42166</v>
      </c>
      <c r="D129" s="100" t="s">
        <v>68</v>
      </c>
      <c r="E129" s="100">
        <v>53502</v>
      </c>
      <c r="F129" s="101" t="s">
        <v>231</v>
      </c>
      <c r="G129" s="102">
        <v>6406.34</v>
      </c>
      <c r="H129" s="117" t="s">
        <v>105</v>
      </c>
      <c r="I129" s="117" t="s">
        <v>187</v>
      </c>
      <c r="J129" s="115" t="s">
        <v>186</v>
      </c>
      <c r="K129" s="117" t="s">
        <v>119</v>
      </c>
    </row>
    <row r="130" spans="3:11" ht="44.25" customHeight="1">
      <c r="C130" s="161">
        <v>42166</v>
      </c>
      <c r="D130" s="100" t="s">
        <v>68</v>
      </c>
      <c r="E130" s="100">
        <v>53506</v>
      </c>
      <c r="F130" s="101" t="s">
        <v>260</v>
      </c>
      <c r="G130" s="102">
        <v>43891.97</v>
      </c>
      <c r="H130" s="117" t="s">
        <v>201</v>
      </c>
      <c r="I130" s="117" t="s">
        <v>220</v>
      </c>
      <c r="J130" s="115" t="s">
        <v>203</v>
      </c>
      <c r="K130" s="117" t="s">
        <v>119</v>
      </c>
    </row>
    <row r="131" spans="3:11" ht="44.25" customHeight="1">
      <c r="C131" s="161">
        <v>42173</v>
      </c>
      <c r="D131" s="100" t="s">
        <v>68</v>
      </c>
      <c r="E131" s="100">
        <v>55070</v>
      </c>
      <c r="F131" s="101" t="s">
        <v>105</v>
      </c>
      <c r="G131" s="102">
        <v>10000.36</v>
      </c>
      <c r="H131" s="117" t="s">
        <v>105</v>
      </c>
      <c r="I131" s="117" t="s">
        <v>163</v>
      </c>
      <c r="J131" s="115" t="s">
        <v>203</v>
      </c>
      <c r="K131" s="117" t="s">
        <v>119</v>
      </c>
    </row>
    <row r="132" spans="3:11" ht="44.25" customHeight="1">
      <c r="C132" s="161">
        <v>42173</v>
      </c>
      <c r="D132" s="100" t="s">
        <v>68</v>
      </c>
      <c r="E132" s="100">
        <v>55071</v>
      </c>
      <c r="F132" s="101" t="s">
        <v>105</v>
      </c>
      <c r="G132" s="102">
        <v>78856.8</v>
      </c>
      <c r="H132" s="117" t="s">
        <v>105</v>
      </c>
      <c r="I132" s="117" t="s">
        <v>163</v>
      </c>
      <c r="J132" s="115" t="s">
        <v>203</v>
      </c>
      <c r="K132" s="117" t="s">
        <v>119</v>
      </c>
    </row>
    <row r="133" spans="3:11" ht="44.25" customHeight="1">
      <c r="C133" s="161">
        <v>42173</v>
      </c>
      <c r="D133" s="100" t="s">
        <v>68</v>
      </c>
      <c r="E133" s="100">
        <v>55073</v>
      </c>
      <c r="F133" s="101" t="s">
        <v>105</v>
      </c>
      <c r="G133" s="102">
        <v>79831.2</v>
      </c>
      <c r="H133" s="117" t="s">
        <v>105</v>
      </c>
      <c r="I133" s="117" t="s">
        <v>163</v>
      </c>
      <c r="J133" s="115" t="s">
        <v>203</v>
      </c>
      <c r="K133" s="117" t="s">
        <v>119</v>
      </c>
    </row>
    <row r="134" spans="3:11" ht="44.25" customHeight="1">
      <c r="C134" s="161">
        <v>42174</v>
      </c>
      <c r="D134" s="100" t="s">
        <v>156</v>
      </c>
      <c r="E134" s="100">
        <v>65</v>
      </c>
      <c r="F134" s="100" t="s">
        <v>261</v>
      </c>
      <c r="G134" s="102">
        <v>-73676</v>
      </c>
      <c r="H134" s="117"/>
      <c r="I134" s="117"/>
      <c r="J134" s="115"/>
      <c r="K134" s="117"/>
    </row>
    <row r="135" spans="3:11" ht="44.25" customHeight="1">
      <c r="C135" s="161">
        <v>42174</v>
      </c>
      <c r="D135" s="100" t="s">
        <v>68</v>
      </c>
      <c r="E135" s="100">
        <v>53484</v>
      </c>
      <c r="F135" s="101" t="s">
        <v>262</v>
      </c>
      <c r="G135" s="102">
        <v>72000</v>
      </c>
      <c r="H135" s="117" t="s">
        <v>201</v>
      </c>
      <c r="I135" s="117" t="s">
        <v>220</v>
      </c>
      <c r="J135" s="115" t="s">
        <v>203</v>
      </c>
      <c r="K135" s="117" t="s">
        <v>119</v>
      </c>
    </row>
    <row r="136" spans="3:11" ht="44.25" customHeight="1">
      <c r="C136" s="161">
        <v>42174</v>
      </c>
      <c r="D136" s="100" t="s">
        <v>68</v>
      </c>
      <c r="E136" s="100">
        <v>55092</v>
      </c>
      <c r="F136" s="101" t="s">
        <v>262</v>
      </c>
      <c r="G136" s="102">
        <v>72000</v>
      </c>
      <c r="H136" s="117" t="s">
        <v>201</v>
      </c>
      <c r="I136" s="117" t="s">
        <v>220</v>
      </c>
      <c r="J136" s="115" t="s">
        <v>203</v>
      </c>
      <c r="K136" s="117" t="s">
        <v>119</v>
      </c>
    </row>
    <row r="137" spans="3:11" ht="44.25" customHeight="1">
      <c r="C137" s="161">
        <v>42179</v>
      </c>
      <c r="D137" s="100" t="s">
        <v>68</v>
      </c>
      <c r="E137" s="100">
        <v>55871</v>
      </c>
      <c r="F137" s="101" t="s">
        <v>256</v>
      </c>
      <c r="G137" s="102">
        <v>7758.35</v>
      </c>
      <c r="H137" s="117" t="s">
        <v>201</v>
      </c>
      <c r="I137" s="117" t="s">
        <v>220</v>
      </c>
      <c r="J137" s="115" t="s">
        <v>203</v>
      </c>
      <c r="K137" s="117" t="s">
        <v>119</v>
      </c>
    </row>
    <row r="138" spans="3:11" ht="44.25" customHeight="1">
      <c r="C138" s="161">
        <v>42179</v>
      </c>
      <c r="D138" s="100" t="s">
        <v>68</v>
      </c>
      <c r="E138" s="100">
        <v>55872</v>
      </c>
      <c r="F138" s="101" t="s">
        <v>259</v>
      </c>
      <c r="G138" s="102">
        <v>7758.35</v>
      </c>
      <c r="H138" s="117" t="s">
        <v>201</v>
      </c>
      <c r="I138" s="117" t="s">
        <v>220</v>
      </c>
      <c r="J138" s="115" t="s">
        <v>203</v>
      </c>
      <c r="K138" s="117" t="s">
        <v>119</v>
      </c>
    </row>
    <row r="139" spans="3:11" ht="44.25" customHeight="1">
      <c r="C139" s="161">
        <v>42179</v>
      </c>
      <c r="D139" s="100" t="s">
        <v>68</v>
      </c>
      <c r="E139" s="100">
        <v>55873</v>
      </c>
      <c r="F139" s="101" t="s">
        <v>258</v>
      </c>
      <c r="G139" s="102">
        <v>7758.36</v>
      </c>
      <c r="H139" s="117" t="s">
        <v>201</v>
      </c>
      <c r="I139" s="117" t="s">
        <v>220</v>
      </c>
      <c r="J139" s="115" t="s">
        <v>203</v>
      </c>
      <c r="K139" s="117" t="s">
        <v>119</v>
      </c>
    </row>
    <row r="140" spans="3:11" ht="44.25" customHeight="1">
      <c r="C140" s="161">
        <v>42179</v>
      </c>
      <c r="D140" s="100" t="s">
        <v>68</v>
      </c>
      <c r="E140" s="100">
        <v>55874</v>
      </c>
      <c r="F140" s="101" t="s">
        <v>263</v>
      </c>
      <c r="G140" s="102">
        <v>7758.36</v>
      </c>
      <c r="H140" s="117" t="s">
        <v>201</v>
      </c>
      <c r="I140" s="117"/>
      <c r="J140" s="115"/>
      <c r="K140" s="117" t="s">
        <v>119</v>
      </c>
    </row>
    <row r="141" spans="3:11" ht="44.25" customHeight="1">
      <c r="C141" s="161">
        <v>42179</v>
      </c>
      <c r="D141" s="100" t="s">
        <v>68</v>
      </c>
      <c r="E141" s="100">
        <v>55875</v>
      </c>
      <c r="F141" s="101" t="s">
        <v>255</v>
      </c>
      <c r="G141" s="102">
        <v>12600.2</v>
      </c>
      <c r="H141" s="117" t="s">
        <v>201</v>
      </c>
      <c r="I141" s="117" t="s">
        <v>220</v>
      </c>
      <c r="J141" s="115" t="s">
        <v>203</v>
      </c>
      <c r="K141" s="117" t="s">
        <v>119</v>
      </c>
    </row>
    <row r="142" spans="3:11" ht="44.25" customHeight="1">
      <c r="C142" s="161">
        <v>42179</v>
      </c>
      <c r="D142" s="100" t="s">
        <v>68</v>
      </c>
      <c r="E142" s="100">
        <v>55876</v>
      </c>
      <c r="F142" s="101" t="s">
        <v>251</v>
      </c>
      <c r="G142" s="102">
        <v>12600.16</v>
      </c>
      <c r="H142" s="117" t="s">
        <v>201</v>
      </c>
      <c r="I142" s="117" t="s">
        <v>220</v>
      </c>
      <c r="J142" s="115" t="s">
        <v>203</v>
      </c>
      <c r="K142" s="117" t="s">
        <v>119</v>
      </c>
    </row>
    <row r="143" spans="3:11" ht="44.25" customHeight="1">
      <c r="C143" s="161">
        <v>42179</v>
      </c>
      <c r="D143" s="100" t="s">
        <v>68</v>
      </c>
      <c r="E143" s="100">
        <v>55879</v>
      </c>
      <c r="F143" s="101" t="s">
        <v>200</v>
      </c>
      <c r="G143" s="102">
        <v>20300</v>
      </c>
      <c r="H143" s="117" t="s">
        <v>201</v>
      </c>
      <c r="I143" s="117" t="s">
        <v>193</v>
      </c>
      <c r="J143" s="115" t="s">
        <v>186</v>
      </c>
      <c r="K143" s="117" t="s">
        <v>119</v>
      </c>
    </row>
    <row r="144" spans="3:11" ht="44.25" customHeight="1">
      <c r="C144" s="161">
        <v>42179</v>
      </c>
      <c r="D144" s="100" t="s">
        <v>68</v>
      </c>
      <c r="E144" s="100">
        <v>55880</v>
      </c>
      <c r="F144" s="101" t="s">
        <v>200</v>
      </c>
      <c r="G144" s="102">
        <v>17500</v>
      </c>
      <c r="H144" s="117" t="s">
        <v>201</v>
      </c>
      <c r="I144" s="117" t="s">
        <v>193</v>
      </c>
      <c r="J144" s="115" t="s">
        <v>186</v>
      </c>
      <c r="K144" s="117" t="s">
        <v>119</v>
      </c>
    </row>
    <row r="145" spans="3:11" ht="44.25" customHeight="1">
      <c r="C145" s="161">
        <v>42180</v>
      </c>
      <c r="D145" s="100" t="s">
        <v>68</v>
      </c>
      <c r="E145" s="100">
        <v>55894</v>
      </c>
      <c r="F145" s="101" t="s">
        <v>200</v>
      </c>
      <c r="G145" s="102">
        <v>20300</v>
      </c>
      <c r="H145" s="117" t="s">
        <v>201</v>
      </c>
      <c r="I145" s="117" t="s">
        <v>193</v>
      </c>
      <c r="J145" s="115" t="s">
        <v>186</v>
      </c>
      <c r="K145" s="117" t="s">
        <v>119</v>
      </c>
    </row>
    <row r="146" spans="3:11" s="173" customFormat="1" ht="44.25" customHeight="1" hidden="1">
      <c r="C146" s="167">
        <v>42161</v>
      </c>
      <c r="D146" s="168" t="s">
        <v>68</v>
      </c>
      <c r="E146" s="168">
        <v>53401</v>
      </c>
      <c r="F146" s="169" t="s">
        <v>264</v>
      </c>
      <c r="G146" s="170">
        <v>267589.61</v>
      </c>
      <c r="H146" s="171" t="s">
        <v>265</v>
      </c>
      <c r="I146" s="171" t="s">
        <v>220</v>
      </c>
      <c r="J146" s="172" t="s">
        <v>203</v>
      </c>
      <c r="K146" s="171" t="s">
        <v>119</v>
      </c>
    </row>
    <row r="147" spans="1:256" ht="15.75" thickBot="1">
      <c r="A147" s="166"/>
      <c r="C147" s="164"/>
      <c r="E147" s="163"/>
      <c r="F147" s="163"/>
      <c r="G147" s="163"/>
      <c r="H147" s="163"/>
      <c r="I147" s="165"/>
      <c r="J147" s="163"/>
      <c r="K147" s="163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6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6"/>
      <c r="EV147" s="166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6"/>
      <c r="FH147" s="166"/>
      <c r="FI147" s="166"/>
      <c r="FJ147" s="166"/>
      <c r="FK147" s="166"/>
      <c r="FL147" s="166"/>
      <c r="FM147" s="166"/>
      <c r="FN147" s="166"/>
      <c r="FO147" s="166"/>
      <c r="FP147" s="166"/>
      <c r="FQ147" s="166"/>
      <c r="FR147" s="166"/>
      <c r="FS147" s="166"/>
      <c r="FT147" s="166"/>
      <c r="FU147" s="166"/>
      <c r="FV147" s="166"/>
      <c r="FW147" s="166"/>
      <c r="FX147" s="166"/>
      <c r="FY147" s="166"/>
      <c r="FZ147" s="166"/>
      <c r="GA147" s="166"/>
      <c r="GB147" s="166"/>
      <c r="GC147" s="166"/>
      <c r="GD147" s="166"/>
      <c r="GE147" s="166"/>
      <c r="GF147" s="166"/>
      <c r="GG147" s="166"/>
      <c r="GH147" s="166"/>
      <c r="GI147" s="166"/>
      <c r="GJ147" s="166"/>
      <c r="GK147" s="166"/>
      <c r="GL147" s="166"/>
      <c r="GM147" s="166"/>
      <c r="GN147" s="166"/>
      <c r="GO147" s="166"/>
      <c r="GP147" s="166"/>
      <c r="GQ147" s="166"/>
      <c r="GR147" s="166"/>
      <c r="GS147" s="166"/>
      <c r="GT147" s="166"/>
      <c r="GU147" s="166"/>
      <c r="GV147" s="166"/>
      <c r="GW147" s="166"/>
      <c r="GX147" s="166"/>
      <c r="GY147" s="166"/>
      <c r="GZ147" s="166"/>
      <c r="HA147" s="166"/>
      <c r="HB147" s="166"/>
      <c r="HC147" s="166"/>
      <c r="HD147" s="166"/>
      <c r="HE147" s="166"/>
      <c r="HF147" s="166"/>
      <c r="HG147" s="166"/>
      <c r="HH147" s="166"/>
      <c r="HI147" s="166"/>
      <c r="HJ147" s="166"/>
      <c r="HK147" s="166"/>
      <c r="HL147" s="166"/>
      <c r="HM147" s="166"/>
      <c r="HN147" s="166"/>
      <c r="HO147" s="166"/>
      <c r="HP147" s="166"/>
      <c r="HQ147" s="166"/>
      <c r="HR147" s="166"/>
      <c r="HS147" s="166"/>
      <c r="HT147" s="166"/>
      <c r="HU147" s="166"/>
      <c r="HV147" s="166"/>
      <c r="HW147" s="166"/>
      <c r="HX147" s="166"/>
      <c r="HY147" s="166"/>
      <c r="HZ147" s="166"/>
      <c r="IA147" s="166"/>
      <c r="IB147" s="166"/>
      <c r="IC147" s="166"/>
      <c r="ID147" s="166"/>
      <c r="IE147" s="166"/>
      <c r="IF147" s="166"/>
      <c r="IG147" s="166"/>
      <c r="IH147" s="166"/>
      <c r="II147" s="166"/>
      <c r="IJ147" s="166"/>
      <c r="IK147" s="166"/>
      <c r="IL147" s="166"/>
      <c r="IM147" s="166"/>
      <c r="IN147" s="166"/>
      <c r="IO147" s="166"/>
      <c r="IP147" s="166"/>
      <c r="IQ147" s="166"/>
      <c r="IR147" s="166"/>
      <c r="IS147" s="166"/>
      <c r="IT147" s="166"/>
      <c r="IU147" s="166"/>
      <c r="IV147" s="166"/>
    </row>
    <row r="148" spans="3:11" ht="15.75" thickBot="1">
      <c r="C148" s="97"/>
      <c r="D148" s="97"/>
      <c r="E148" s="100"/>
      <c r="F148" s="157" t="s">
        <v>120</v>
      </c>
      <c r="G148" s="158">
        <f>SUM(G113:G147)-G146-G117</f>
        <v>667669.5299999998</v>
      </c>
      <c r="H148" s="128"/>
      <c r="I148" s="115"/>
      <c r="J148" s="115"/>
      <c r="K148" s="115"/>
    </row>
    <row r="149" ht="15.75" thickBot="1">
      <c r="C149" s="112" t="s">
        <v>44</v>
      </c>
    </row>
    <row r="150" spans="1:256" ht="15">
      <c r="A150" s="163"/>
      <c r="F150" s="163"/>
      <c r="H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  <c r="DH150" s="163"/>
      <c r="DI150" s="163"/>
      <c r="DJ150" s="163"/>
      <c r="DK150" s="163"/>
      <c r="DL150" s="163"/>
      <c r="DM150" s="163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163"/>
      <c r="EO150" s="163"/>
      <c r="EP150" s="163"/>
      <c r="EQ150" s="163"/>
      <c r="ER150" s="163"/>
      <c r="ES150" s="163"/>
      <c r="ET150" s="163"/>
      <c r="EU150" s="163"/>
      <c r="EV150" s="163"/>
      <c r="EW150" s="163"/>
      <c r="EX150" s="163"/>
      <c r="EY150" s="163"/>
      <c r="EZ150" s="163"/>
      <c r="FA150" s="163"/>
      <c r="FB150" s="163"/>
      <c r="FC150" s="163"/>
      <c r="FD150" s="163"/>
      <c r="FE150" s="163"/>
      <c r="FF150" s="163"/>
      <c r="FG150" s="163"/>
      <c r="FH150" s="163"/>
      <c r="FI150" s="163"/>
      <c r="FJ150" s="163"/>
      <c r="FK150" s="163"/>
      <c r="FL150" s="163"/>
      <c r="FM150" s="163"/>
      <c r="FN150" s="163"/>
      <c r="FO150" s="163"/>
      <c r="FP150" s="163"/>
      <c r="FQ150" s="163"/>
      <c r="FR150" s="163"/>
      <c r="FS150" s="163"/>
      <c r="FT150" s="163"/>
      <c r="FU150" s="163"/>
      <c r="FV150" s="163"/>
      <c r="FW150" s="163"/>
      <c r="FX150" s="163"/>
      <c r="FY150" s="163"/>
      <c r="FZ150" s="163"/>
      <c r="GA150" s="163"/>
      <c r="GB150" s="163"/>
      <c r="GC150" s="163"/>
      <c r="GD150" s="163"/>
      <c r="GE150" s="163"/>
      <c r="GF150" s="163"/>
      <c r="GG150" s="163"/>
      <c r="GH150" s="163"/>
      <c r="GI150" s="163"/>
      <c r="GJ150" s="163"/>
      <c r="GK150" s="163"/>
      <c r="GL150" s="163"/>
      <c r="GM150" s="163"/>
      <c r="GN150" s="163"/>
      <c r="GO150" s="163"/>
      <c r="GP150" s="163"/>
      <c r="GQ150" s="163"/>
      <c r="GR150" s="163"/>
      <c r="GS150" s="163"/>
      <c r="GT150" s="163"/>
      <c r="GU150" s="163"/>
      <c r="GV150" s="163"/>
      <c r="GW150" s="163"/>
      <c r="GX150" s="163"/>
      <c r="GY150" s="163"/>
      <c r="GZ150" s="163"/>
      <c r="HA150" s="163"/>
      <c r="HB150" s="163"/>
      <c r="HC150" s="163"/>
      <c r="HD150" s="163"/>
      <c r="HE150" s="163"/>
      <c r="HF150" s="163"/>
      <c r="HG150" s="163"/>
      <c r="HH150" s="163"/>
      <c r="HI150" s="163"/>
      <c r="HJ150" s="163"/>
      <c r="HK150" s="163"/>
      <c r="HL150" s="163"/>
      <c r="HM150" s="163"/>
      <c r="HN150" s="163"/>
      <c r="HO150" s="163"/>
      <c r="HP150" s="163"/>
      <c r="HQ150" s="163"/>
      <c r="HR150" s="163"/>
      <c r="HS150" s="163"/>
      <c r="HT150" s="163"/>
      <c r="HU150" s="163"/>
      <c r="HV150" s="163"/>
      <c r="HW150" s="163"/>
      <c r="HX150" s="163"/>
      <c r="HY150" s="163"/>
      <c r="HZ150" s="163"/>
      <c r="IA150" s="163"/>
      <c r="IB150" s="163"/>
      <c r="IC150" s="163"/>
      <c r="ID150" s="163"/>
      <c r="IE150" s="163"/>
      <c r="IF150" s="163"/>
      <c r="IG150" s="163"/>
      <c r="IH150" s="163"/>
      <c r="II150" s="163"/>
      <c r="IJ150" s="163"/>
      <c r="IK150" s="163"/>
      <c r="IL150" s="163"/>
      <c r="IM150" s="163"/>
      <c r="IN150" s="163"/>
      <c r="IO150" s="163"/>
      <c r="IP150" s="163"/>
      <c r="IQ150" s="163"/>
      <c r="IR150" s="163"/>
      <c r="IS150" s="163"/>
      <c r="IT150" s="163"/>
      <c r="IU150" s="163"/>
      <c r="IV150" s="163"/>
    </row>
    <row r="151" spans="3:11" ht="44.25" customHeight="1">
      <c r="C151" s="161">
        <v>42186</v>
      </c>
      <c r="D151" s="100" t="s">
        <v>68</v>
      </c>
      <c r="E151" s="100">
        <v>56547</v>
      </c>
      <c r="F151" s="101" t="s">
        <v>266</v>
      </c>
      <c r="G151" s="102">
        <v>9396</v>
      </c>
      <c r="H151" s="117" t="s">
        <v>201</v>
      </c>
      <c r="I151" s="117" t="s">
        <v>220</v>
      </c>
      <c r="J151" s="115" t="s">
        <v>203</v>
      </c>
      <c r="K151" s="117" t="s">
        <v>119</v>
      </c>
    </row>
    <row r="152" spans="3:11" ht="44.25" customHeight="1">
      <c r="C152" s="161">
        <v>42186</v>
      </c>
      <c r="D152" s="100" t="s">
        <v>68</v>
      </c>
      <c r="E152" s="100">
        <v>56548</v>
      </c>
      <c r="F152" s="101" t="s">
        <v>226</v>
      </c>
      <c r="G152" s="102">
        <v>15822.4</v>
      </c>
      <c r="H152" s="117" t="s">
        <v>233</v>
      </c>
      <c r="I152" s="117" t="s">
        <v>220</v>
      </c>
      <c r="J152" s="115" t="s">
        <v>225</v>
      </c>
      <c r="K152" s="117" t="s">
        <v>119</v>
      </c>
    </row>
    <row r="153" spans="3:11" ht="44.25" customHeight="1">
      <c r="C153" s="161">
        <v>42186</v>
      </c>
      <c r="D153" s="100" t="s">
        <v>68</v>
      </c>
      <c r="E153" s="100">
        <v>56550</v>
      </c>
      <c r="F153" s="101" t="s">
        <v>267</v>
      </c>
      <c r="G153" s="102">
        <v>46173.8</v>
      </c>
      <c r="H153" s="117" t="s">
        <v>201</v>
      </c>
      <c r="I153" s="117" t="s">
        <v>220</v>
      </c>
      <c r="J153" s="115" t="s">
        <v>203</v>
      </c>
      <c r="K153" s="117" t="s">
        <v>119</v>
      </c>
    </row>
    <row r="154" spans="3:11" ht="44.25" customHeight="1">
      <c r="C154" s="161">
        <v>42186</v>
      </c>
      <c r="D154" s="100" t="s">
        <v>68</v>
      </c>
      <c r="E154" s="100">
        <v>56551</v>
      </c>
      <c r="F154" s="101" t="s">
        <v>268</v>
      </c>
      <c r="G154" s="102">
        <v>3228.28</v>
      </c>
      <c r="H154" s="117" t="s">
        <v>201</v>
      </c>
      <c r="I154" s="117" t="s">
        <v>220</v>
      </c>
      <c r="J154" s="115" t="s">
        <v>203</v>
      </c>
      <c r="K154" s="117" t="s">
        <v>119</v>
      </c>
    </row>
    <row r="155" spans="3:11" ht="44.25" customHeight="1">
      <c r="C155" s="161">
        <v>42186</v>
      </c>
      <c r="D155" s="100" t="s">
        <v>68</v>
      </c>
      <c r="E155" s="100">
        <v>56552</v>
      </c>
      <c r="F155" s="101" t="s">
        <v>269</v>
      </c>
      <c r="G155" s="102">
        <v>1132426.8</v>
      </c>
      <c r="H155" s="117" t="s">
        <v>270</v>
      </c>
      <c r="I155" s="117" t="s">
        <v>220</v>
      </c>
      <c r="J155" s="115" t="s">
        <v>203</v>
      </c>
      <c r="K155" s="117" t="s">
        <v>119</v>
      </c>
    </row>
    <row r="156" spans="3:11" ht="44.25" customHeight="1">
      <c r="C156" s="161">
        <v>42195</v>
      </c>
      <c r="D156" s="100" t="s">
        <v>68</v>
      </c>
      <c r="E156" s="100">
        <v>56666</v>
      </c>
      <c r="F156" s="101" t="s">
        <v>226</v>
      </c>
      <c r="G156" s="102">
        <v>1311.77</v>
      </c>
      <c r="H156" s="117" t="s">
        <v>233</v>
      </c>
      <c r="I156" s="117" t="s">
        <v>220</v>
      </c>
      <c r="J156" s="115" t="s">
        <v>203</v>
      </c>
      <c r="K156" s="117" t="s">
        <v>119</v>
      </c>
    </row>
    <row r="157" spans="3:11" ht="44.25" customHeight="1">
      <c r="C157" s="161">
        <v>42214</v>
      </c>
      <c r="D157" s="100" t="s">
        <v>68</v>
      </c>
      <c r="E157" s="100">
        <v>56982</v>
      </c>
      <c r="F157" s="101" t="s">
        <v>271</v>
      </c>
      <c r="G157" s="102">
        <v>2610</v>
      </c>
      <c r="H157" s="117" t="s">
        <v>162</v>
      </c>
      <c r="I157" s="117" t="s">
        <v>163</v>
      </c>
      <c r="J157" s="115" t="s">
        <v>106</v>
      </c>
      <c r="K157" s="117" t="s">
        <v>119</v>
      </c>
    </row>
    <row r="158" ht="15.75" thickBot="1"/>
    <row r="159" spans="6:7" ht="15.75" thickBot="1">
      <c r="F159" s="157" t="s">
        <v>120</v>
      </c>
      <c r="G159" s="158">
        <f>SUM(G151:G158)</f>
        <v>1210969.05</v>
      </c>
    </row>
    <row r="162" ht="15.75" thickBot="1"/>
    <row r="163" ht="15.75" thickBot="1">
      <c r="C163" s="112" t="s">
        <v>45</v>
      </c>
    </row>
    <row r="164" spans="1:256" ht="15">
      <c r="A164" s="163"/>
      <c r="F164" s="163"/>
      <c r="H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  <c r="CL164" s="163"/>
      <c r="CM164" s="163"/>
      <c r="CN164" s="163"/>
      <c r="CO164" s="163"/>
      <c r="CP164" s="163"/>
      <c r="CQ164" s="163"/>
      <c r="CR164" s="163"/>
      <c r="CS164" s="163"/>
      <c r="CT164" s="163"/>
      <c r="CU164" s="163"/>
      <c r="CV164" s="163"/>
      <c r="CW164" s="163"/>
      <c r="CX164" s="163"/>
      <c r="CY164" s="163"/>
      <c r="CZ164" s="163"/>
      <c r="DA164" s="163"/>
      <c r="DB164" s="163"/>
      <c r="DC164" s="163"/>
      <c r="DD164" s="163"/>
      <c r="DE164" s="163"/>
      <c r="DF164" s="163"/>
      <c r="DG164" s="163"/>
      <c r="DH164" s="163"/>
      <c r="DI164" s="163"/>
      <c r="DJ164" s="163"/>
      <c r="DK164" s="163"/>
      <c r="DL164" s="163"/>
      <c r="DM164" s="163"/>
      <c r="DN164" s="163"/>
      <c r="DO164" s="163"/>
      <c r="DP164" s="163"/>
      <c r="DQ164" s="163"/>
      <c r="DR164" s="163"/>
      <c r="DS164" s="163"/>
      <c r="DT164" s="163"/>
      <c r="DU164" s="163"/>
      <c r="DV164" s="163"/>
      <c r="DW164" s="163"/>
      <c r="DX164" s="163"/>
      <c r="DY164" s="163"/>
      <c r="DZ164" s="163"/>
      <c r="EA164" s="163"/>
      <c r="EB164" s="163"/>
      <c r="EC164" s="163"/>
      <c r="ED164" s="163"/>
      <c r="EE164" s="163"/>
      <c r="EF164" s="163"/>
      <c r="EG164" s="163"/>
      <c r="EH164" s="163"/>
      <c r="EI164" s="163"/>
      <c r="EJ164" s="163"/>
      <c r="EK164" s="163"/>
      <c r="EL164" s="163"/>
      <c r="EM164" s="163"/>
      <c r="EN164" s="163"/>
      <c r="EO164" s="163"/>
      <c r="EP164" s="163"/>
      <c r="EQ164" s="163"/>
      <c r="ER164" s="163"/>
      <c r="ES164" s="163"/>
      <c r="ET164" s="163"/>
      <c r="EU164" s="163"/>
      <c r="EV164" s="163"/>
      <c r="EW164" s="163"/>
      <c r="EX164" s="163"/>
      <c r="EY164" s="163"/>
      <c r="EZ164" s="163"/>
      <c r="FA164" s="163"/>
      <c r="FB164" s="163"/>
      <c r="FC164" s="163"/>
      <c r="FD164" s="163"/>
      <c r="FE164" s="163"/>
      <c r="FF164" s="163"/>
      <c r="FG164" s="163"/>
      <c r="FH164" s="163"/>
      <c r="FI164" s="163"/>
      <c r="FJ164" s="163"/>
      <c r="FK164" s="163"/>
      <c r="FL164" s="163"/>
      <c r="FM164" s="163"/>
      <c r="FN164" s="163"/>
      <c r="FO164" s="163"/>
      <c r="FP164" s="163"/>
      <c r="FQ164" s="163"/>
      <c r="FR164" s="163"/>
      <c r="FS164" s="163"/>
      <c r="FT164" s="163"/>
      <c r="FU164" s="163"/>
      <c r="FV164" s="163"/>
      <c r="FW164" s="163"/>
      <c r="FX164" s="163"/>
      <c r="FY164" s="163"/>
      <c r="FZ164" s="163"/>
      <c r="GA164" s="163"/>
      <c r="GB164" s="163"/>
      <c r="GC164" s="163"/>
      <c r="GD164" s="163"/>
      <c r="GE164" s="163"/>
      <c r="GF164" s="163"/>
      <c r="GG164" s="163"/>
      <c r="GH164" s="163"/>
      <c r="GI164" s="163"/>
      <c r="GJ164" s="163"/>
      <c r="GK164" s="163"/>
      <c r="GL164" s="163"/>
      <c r="GM164" s="163"/>
      <c r="GN164" s="163"/>
      <c r="GO164" s="163"/>
      <c r="GP164" s="163"/>
      <c r="GQ164" s="163"/>
      <c r="GR164" s="163"/>
      <c r="GS164" s="163"/>
      <c r="GT164" s="163"/>
      <c r="GU164" s="163"/>
      <c r="GV164" s="163"/>
      <c r="GW164" s="163"/>
      <c r="GX164" s="163"/>
      <c r="GY164" s="163"/>
      <c r="GZ164" s="163"/>
      <c r="HA164" s="163"/>
      <c r="HB164" s="163"/>
      <c r="HC164" s="163"/>
      <c r="HD164" s="163"/>
      <c r="HE164" s="163"/>
      <c r="HF164" s="163"/>
      <c r="HG164" s="163"/>
      <c r="HH164" s="163"/>
      <c r="HI164" s="163"/>
      <c r="HJ164" s="163"/>
      <c r="HK164" s="163"/>
      <c r="HL164" s="163"/>
      <c r="HM164" s="163"/>
      <c r="HN164" s="163"/>
      <c r="HO164" s="163"/>
      <c r="HP164" s="163"/>
      <c r="HQ164" s="163"/>
      <c r="HR164" s="163"/>
      <c r="HS164" s="163"/>
      <c r="HT164" s="163"/>
      <c r="HU164" s="163"/>
      <c r="HV164" s="163"/>
      <c r="HW164" s="163"/>
      <c r="HX164" s="163"/>
      <c r="HY164" s="163"/>
      <c r="HZ164" s="163"/>
      <c r="IA164" s="163"/>
      <c r="IB164" s="163"/>
      <c r="IC164" s="163"/>
      <c r="ID164" s="163"/>
      <c r="IE164" s="163"/>
      <c r="IF164" s="163"/>
      <c r="IG164" s="163"/>
      <c r="IH164" s="163"/>
      <c r="II164" s="163"/>
      <c r="IJ164" s="163"/>
      <c r="IK164" s="163"/>
      <c r="IL164" s="163"/>
      <c r="IM164" s="163"/>
      <c r="IN164" s="163"/>
      <c r="IO164" s="163"/>
      <c r="IP164" s="163"/>
      <c r="IQ164" s="163"/>
      <c r="IR164" s="163"/>
      <c r="IS164" s="163"/>
      <c r="IT164" s="163"/>
      <c r="IU164" s="163"/>
      <c r="IV164" s="163"/>
    </row>
    <row r="165" spans="3:11" ht="44.25" customHeight="1">
      <c r="C165" s="161">
        <v>42220</v>
      </c>
      <c r="D165" s="100" t="s">
        <v>68</v>
      </c>
      <c r="E165" s="100" t="s">
        <v>272</v>
      </c>
      <c r="F165" s="144" t="s">
        <v>273</v>
      </c>
      <c r="G165" s="102">
        <v>1618.2</v>
      </c>
      <c r="H165" s="117" t="s">
        <v>233</v>
      </c>
      <c r="I165" s="117" t="s">
        <v>220</v>
      </c>
      <c r="J165" s="115" t="s">
        <v>274</v>
      </c>
      <c r="K165" s="117" t="s">
        <v>119</v>
      </c>
    </row>
    <row r="166" spans="3:11" ht="44.25" customHeight="1">
      <c r="C166" s="161">
        <v>42223</v>
      </c>
      <c r="D166" s="100" t="s">
        <v>68</v>
      </c>
      <c r="E166" s="100" t="s">
        <v>275</v>
      </c>
      <c r="F166" s="101" t="s">
        <v>276</v>
      </c>
      <c r="G166" s="102">
        <v>7758.36</v>
      </c>
      <c r="H166" s="117" t="s">
        <v>87</v>
      </c>
      <c r="I166" s="117" t="s">
        <v>98</v>
      </c>
      <c r="J166" s="115"/>
      <c r="K166" s="117" t="s">
        <v>119</v>
      </c>
    </row>
    <row r="167" ht="15.75" thickBot="1"/>
    <row r="168" spans="6:7" ht="15.75" thickBot="1">
      <c r="F168" s="157" t="s">
        <v>120</v>
      </c>
      <c r="G168" s="158">
        <f>SUM(G160:G167)</f>
        <v>9376.56</v>
      </c>
    </row>
    <row r="170" ht="15.75" thickBot="1"/>
    <row r="171" spans="3:4" ht="15.75" thickBot="1">
      <c r="C171" s="289" t="s">
        <v>46</v>
      </c>
      <c r="D171" s="290"/>
    </row>
    <row r="172" spans="1:256" ht="15">
      <c r="A172" s="163"/>
      <c r="F172" s="163"/>
      <c r="H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3"/>
      <c r="CN172" s="163"/>
      <c r="CO172" s="163"/>
      <c r="CP172" s="163"/>
      <c r="CQ172" s="163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  <c r="DH172" s="163"/>
      <c r="DI172" s="163"/>
      <c r="DJ172" s="163"/>
      <c r="DK172" s="163"/>
      <c r="DL172" s="163"/>
      <c r="DM172" s="163"/>
      <c r="DN172" s="163"/>
      <c r="DO172" s="163"/>
      <c r="DP172" s="163"/>
      <c r="DQ172" s="163"/>
      <c r="DR172" s="163"/>
      <c r="DS172" s="163"/>
      <c r="DT172" s="163"/>
      <c r="DU172" s="163"/>
      <c r="DV172" s="163"/>
      <c r="DW172" s="163"/>
      <c r="DX172" s="163"/>
      <c r="DY172" s="163"/>
      <c r="DZ172" s="163"/>
      <c r="EA172" s="163"/>
      <c r="EB172" s="163"/>
      <c r="EC172" s="163"/>
      <c r="ED172" s="163"/>
      <c r="EE172" s="163"/>
      <c r="EF172" s="163"/>
      <c r="EG172" s="163"/>
      <c r="EH172" s="163"/>
      <c r="EI172" s="163"/>
      <c r="EJ172" s="163"/>
      <c r="EK172" s="163"/>
      <c r="EL172" s="163"/>
      <c r="EM172" s="163"/>
      <c r="EN172" s="163"/>
      <c r="EO172" s="163"/>
      <c r="EP172" s="163"/>
      <c r="EQ172" s="163"/>
      <c r="ER172" s="163"/>
      <c r="ES172" s="163"/>
      <c r="ET172" s="163"/>
      <c r="EU172" s="163"/>
      <c r="EV172" s="163"/>
      <c r="EW172" s="163"/>
      <c r="EX172" s="163"/>
      <c r="EY172" s="163"/>
      <c r="EZ172" s="163"/>
      <c r="FA172" s="163"/>
      <c r="FB172" s="163"/>
      <c r="FC172" s="163"/>
      <c r="FD172" s="163"/>
      <c r="FE172" s="163"/>
      <c r="FF172" s="163"/>
      <c r="FG172" s="163"/>
      <c r="FH172" s="163"/>
      <c r="FI172" s="163"/>
      <c r="FJ172" s="163"/>
      <c r="FK172" s="163"/>
      <c r="FL172" s="163"/>
      <c r="FM172" s="163"/>
      <c r="FN172" s="163"/>
      <c r="FO172" s="163"/>
      <c r="FP172" s="163"/>
      <c r="FQ172" s="163"/>
      <c r="FR172" s="163"/>
      <c r="FS172" s="163"/>
      <c r="FT172" s="163"/>
      <c r="FU172" s="163"/>
      <c r="FV172" s="163"/>
      <c r="FW172" s="163"/>
      <c r="FX172" s="163"/>
      <c r="FY172" s="163"/>
      <c r="FZ172" s="163"/>
      <c r="GA172" s="163"/>
      <c r="GB172" s="163"/>
      <c r="GC172" s="163"/>
      <c r="GD172" s="163"/>
      <c r="GE172" s="163"/>
      <c r="GF172" s="163"/>
      <c r="GG172" s="163"/>
      <c r="GH172" s="163"/>
      <c r="GI172" s="163"/>
      <c r="GJ172" s="163"/>
      <c r="GK172" s="163"/>
      <c r="GL172" s="163"/>
      <c r="GM172" s="163"/>
      <c r="GN172" s="163"/>
      <c r="GO172" s="163"/>
      <c r="GP172" s="163"/>
      <c r="GQ172" s="163"/>
      <c r="GR172" s="163"/>
      <c r="GS172" s="163"/>
      <c r="GT172" s="163"/>
      <c r="GU172" s="163"/>
      <c r="GV172" s="163"/>
      <c r="GW172" s="163"/>
      <c r="GX172" s="163"/>
      <c r="GY172" s="163"/>
      <c r="GZ172" s="163"/>
      <c r="HA172" s="163"/>
      <c r="HB172" s="163"/>
      <c r="HC172" s="163"/>
      <c r="HD172" s="163"/>
      <c r="HE172" s="163"/>
      <c r="HF172" s="163"/>
      <c r="HG172" s="163"/>
      <c r="HH172" s="163"/>
      <c r="HI172" s="163"/>
      <c r="HJ172" s="163"/>
      <c r="HK172" s="163"/>
      <c r="HL172" s="163"/>
      <c r="HM172" s="163"/>
      <c r="HN172" s="163"/>
      <c r="HO172" s="163"/>
      <c r="HP172" s="163"/>
      <c r="HQ172" s="163"/>
      <c r="HR172" s="163"/>
      <c r="HS172" s="163"/>
      <c r="HT172" s="163"/>
      <c r="HU172" s="163"/>
      <c r="HV172" s="163"/>
      <c r="HW172" s="163"/>
      <c r="HX172" s="163"/>
      <c r="HY172" s="163"/>
      <c r="HZ172" s="163"/>
      <c r="IA172" s="163"/>
      <c r="IB172" s="163"/>
      <c r="IC172" s="163"/>
      <c r="ID172" s="163"/>
      <c r="IE172" s="163"/>
      <c r="IF172" s="163"/>
      <c r="IG172" s="163"/>
      <c r="IH172" s="163"/>
      <c r="II172" s="163"/>
      <c r="IJ172" s="163"/>
      <c r="IK172" s="163"/>
      <c r="IL172" s="163"/>
      <c r="IM172" s="163"/>
      <c r="IN172" s="163"/>
      <c r="IO172" s="163"/>
      <c r="IP172" s="163"/>
      <c r="IQ172" s="163"/>
      <c r="IR172" s="163"/>
      <c r="IS172" s="163"/>
      <c r="IT172" s="163"/>
      <c r="IU172" s="163"/>
      <c r="IV172" s="163"/>
    </row>
    <row r="173" spans="3:11" ht="35.25" customHeight="1">
      <c r="C173" s="161"/>
      <c r="D173" s="100"/>
      <c r="E173" s="100"/>
      <c r="F173" s="180" t="s">
        <v>281</v>
      </c>
      <c r="G173" s="102"/>
      <c r="H173" s="117"/>
      <c r="I173" s="117"/>
      <c r="J173" s="115"/>
      <c r="K173" s="117"/>
    </row>
    <row r="174" ht="15.75" thickBot="1"/>
    <row r="175" spans="6:7" ht="15.75" thickBot="1">
      <c r="F175" s="157" t="s">
        <v>120</v>
      </c>
      <c r="G175" s="158">
        <v>0</v>
      </c>
    </row>
    <row r="177" ht="15.75" thickBot="1"/>
    <row r="178" ht="15.75" thickBot="1">
      <c r="C178" s="112" t="s">
        <v>47</v>
      </c>
    </row>
    <row r="179" spans="1:256" ht="15">
      <c r="A179" s="163"/>
      <c r="F179" s="163"/>
      <c r="H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3"/>
      <c r="DI179" s="163"/>
      <c r="DJ179" s="163"/>
      <c r="DK179" s="163"/>
      <c r="DL179" s="163"/>
      <c r="DM179" s="163"/>
      <c r="DN179" s="163"/>
      <c r="DO179" s="163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/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3"/>
      <c r="ER179" s="163"/>
      <c r="ES179" s="163"/>
      <c r="ET179" s="163"/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  <c r="FL179" s="163"/>
      <c r="FM179" s="163"/>
      <c r="FN179" s="163"/>
      <c r="FO179" s="163"/>
      <c r="FP179" s="163"/>
      <c r="FQ179" s="163"/>
      <c r="FR179" s="163"/>
      <c r="FS179" s="163"/>
      <c r="FT179" s="163"/>
      <c r="FU179" s="163"/>
      <c r="FV179" s="163"/>
      <c r="FW179" s="163"/>
      <c r="FX179" s="163"/>
      <c r="FY179" s="163"/>
      <c r="FZ179" s="163"/>
      <c r="GA179" s="163"/>
      <c r="GB179" s="163"/>
      <c r="GC179" s="163"/>
      <c r="GD179" s="163"/>
      <c r="GE179" s="163"/>
      <c r="GF179" s="163"/>
      <c r="GG179" s="163"/>
      <c r="GH179" s="163"/>
      <c r="GI179" s="163"/>
      <c r="GJ179" s="163"/>
      <c r="GK179" s="163"/>
      <c r="GL179" s="163"/>
      <c r="GM179" s="163"/>
      <c r="GN179" s="163"/>
      <c r="GO179" s="163"/>
      <c r="GP179" s="163"/>
      <c r="GQ179" s="163"/>
      <c r="GR179" s="163"/>
      <c r="GS179" s="163"/>
      <c r="GT179" s="163"/>
      <c r="GU179" s="163"/>
      <c r="GV179" s="163"/>
      <c r="GW179" s="163"/>
      <c r="GX179" s="163"/>
      <c r="GY179" s="163"/>
      <c r="GZ179" s="163"/>
      <c r="HA179" s="163"/>
      <c r="HB179" s="163"/>
      <c r="HC179" s="163"/>
      <c r="HD179" s="163"/>
      <c r="HE179" s="163"/>
      <c r="HF179" s="163"/>
      <c r="HG179" s="163"/>
      <c r="HH179" s="163"/>
      <c r="HI179" s="163"/>
      <c r="HJ179" s="163"/>
      <c r="HK179" s="163"/>
      <c r="HL179" s="163"/>
      <c r="HM179" s="163"/>
      <c r="HN179" s="163"/>
      <c r="HO179" s="163"/>
      <c r="HP179" s="163"/>
      <c r="HQ179" s="163"/>
      <c r="HR179" s="163"/>
      <c r="HS179" s="163"/>
      <c r="HT179" s="163"/>
      <c r="HU179" s="163"/>
      <c r="HV179" s="163"/>
      <c r="HW179" s="163"/>
      <c r="HX179" s="163"/>
      <c r="HY179" s="163"/>
      <c r="HZ179" s="163"/>
      <c r="IA179" s="163"/>
      <c r="IB179" s="163"/>
      <c r="IC179" s="163"/>
      <c r="ID179" s="163"/>
      <c r="IE179" s="163"/>
      <c r="IF179" s="163"/>
      <c r="IG179" s="163"/>
      <c r="IH179" s="163"/>
      <c r="II179" s="163"/>
      <c r="IJ179" s="163"/>
      <c r="IK179" s="163"/>
      <c r="IL179" s="163"/>
      <c r="IM179" s="163"/>
      <c r="IN179" s="163"/>
      <c r="IO179" s="163"/>
      <c r="IP179" s="163"/>
      <c r="IQ179" s="163"/>
      <c r="IR179" s="163"/>
      <c r="IS179" s="163"/>
      <c r="IT179" s="163"/>
      <c r="IU179" s="163"/>
      <c r="IV179" s="163"/>
    </row>
    <row r="180" spans="3:11" ht="44.25" customHeight="1">
      <c r="C180" s="161">
        <v>42284</v>
      </c>
      <c r="D180" s="100" t="s">
        <v>68</v>
      </c>
      <c r="E180" s="100" t="s">
        <v>277</v>
      </c>
      <c r="F180" s="144" t="s">
        <v>278</v>
      </c>
      <c r="G180" s="102">
        <v>534</v>
      </c>
      <c r="H180" s="117" t="s">
        <v>233</v>
      </c>
      <c r="I180" s="117" t="s">
        <v>163</v>
      </c>
      <c r="J180" s="115" t="s">
        <v>106</v>
      </c>
      <c r="K180" s="117" t="s">
        <v>119</v>
      </c>
    </row>
    <row r="181" spans="3:11" ht="44.25" customHeight="1">
      <c r="C181" s="161">
        <v>42306</v>
      </c>
      <c r="D181" s="100" t="s">
        <v>68</v>
      </c>
      <c r="E181" s="100" t="s">
        <v>279</v>
      </c>
      <c r="F181" s="144" t="s">
        <v>280</v>
      </c>
      <c r="G181" s="102">
        <v>1143</v>
      </c>
      <c r="H181" s="117" t="s">
        <v>233</v>
      </c>
      <c r="I181" s="117" t="s">
        <v>163</v>
      </c>
      <c r="J181" s="115" t="s">
        <v>106</v>
      </c>
      <c r="K181" s="117" t="s">
        <v>119</v>
      </c>
    </row>
    <row r="182" ht="15.75" thickBot="1"/>
    <row r="183" spans="6:7" ht="15.75" thickBot="1">
      <c r="F183" s="157" t="s">
        <v>120</v>
      </c>
      <c r="G183" s="158">
        <f>SUM(G180:G182)</f>
        <v>1677</v>
      </c>
    </row>
    <row r="186" ht="15.75" thickBot="1"/>
    <row r="187" spans="3:4" ht="15.75" thickBot="1">
      <c r="C187" s="289" t="s">
        <v>48</v>
      </c>
      <c r="D187" s="290"/>
    </row>
    <row r="188" spans="1:256" ht="15">
      <c r="A188" s="163"/>
      <c r="F188" s="163"/>
      <c r="H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  <c r="IQ188" s="163"/>
      <c r="IR188" s="163"/>
      <c r="IS188" s="163"/>
      <c r="IT188" s="163"/>
      <c r="IU188" s="163"/>
      <c r="IV188" s="163"/>
    </row>
    <row r="189" spans="3:11" ht="35.25" customHeight="1">
      <c r="C189" s="161"/>
      <c r="D189" s="100"/>
      <c r="E189" s="100"/>
      <c r="F189" s="180" t="s">
        <v>281</v>
      </c>
      <c r="G189" s="102"/>
      <c r="H189" s="117"/>
      <c r="I189" s="117"/>
      <c r="J189" s="115"/>
      <c r="K189" s="117"/>
    </row>
    <row r="191" ht="15.75" thickBot="1"/>
    <row r="192" spans="6:7" ht="15.75" thickBot="1">
      <c r="F192" s="157" t="s">
        <v>120</v>
      </c>
      <c r="G192" s="158">
        <v>0</v>
      </c>
    </row>
    <row r="195" ht="15.75" thickBot="1"/>
    <row r="196" spans="3:4" ht="15.75" thickBot="1">
      <c r="C196" s="289" t="s">
        <v>49</v>
      </c>
      <c r="D196" s="290"/>
    </row>
    <row r="197" spans="1:256" ht="15">
      <c r="A197" s="163"/>
      <c r="F197" s="163"/>
      <c r="H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  <c r="DH197" s="163"/>
      <c r="DI197" s="163"/>
      <c r="DJ197" s="163"/>
      <c r="DK197" s="163"/>
      <c r="DL197" s="163"/>
      <c r="DM197" s="163"/>
      <c r="DN197" s="163"/>
      <c r="DO197" s="163"/>
      <c r="DP197" s="163"/>
      <c r="DQ197" s="163"/>
      <c r="DR197" s="163"/>
      <c r="DS197" s="163"/>
      <c r="DT197" s="163"/>
      <c r="DU197" s="163"/>
      <c r="DV197" s="163"/>
      <c r="DW197" s="163"/>
      <c r="DX197" s="163"/>
      <c r="DY197" s="163"/>
      <c r="DZ197" s="163"/>
      <c r="EA197" s="163"/>
      <c r="EB197" s="163"/>
      <c r="EC197" s="163"/>
      <c r="ED197" s="163"/>
      <c r="EE197" s="163"/>
      <c r="EF197" s="163"/>
      <c r="EG197" s="163"/>
      <c r="EH197" s="163"/>
      <c r="EI197" s="163"/>
      <c r="EJ197" s="163"/>
      <c r="EK197" s="163"/>
      <c r="EL197" s="163"/>
      <c r="EM197" s="163"/>
      <c r="EN197" s="163"/>
      <c r="EO197" s="163"/>
      <c r="EP197" s="163"/>
      <c r="EQ197" s="163"/>
      <c r="ER197" s="163"/>
      <c r="ES197" s="163"/>
      <c r="ET197" s="163"/>
      <c r="EU197" s="163"/>
      <c r="EV197" s="163"/>
      <c r="EW197" s="163"/>
      <c r="EX197" s="163"/>
      <c r="EY197" s="163"/>
      <c r="EZ197" s="163"/>
      <c r="FA197" s="163"/>
      <c r="FB197" s="163"/>
      <c r="FC197" s="163"/>
      <c r="FD197" s="163"/>
      <c r="FE197" s="163"/>
      <c r="FF197" s="163"/>
      <c r="FG197" s="163"/>
      <c r="FH197" s="163"/>
      <c r="FI197" s="163"/>
      <c r="FJ197" s="163"/>
      <c r="FK197" s="163"/>
      <c r="FL197" s="163"/>
      <c r="FM197" s="163"/>
      <c r="FN197" s="163"/>
      <c r="FO197" s="163"/>
      <c r="FP197" s="163"/>
      <c r="FQ197" s="163"/>
      <c r="FR197" s="163"/>
      <c r="FS197" s="163"/>
      <c r="FT197" s="163"/>
      <c r="FU197" s="163"/>
      <c r="FV197" s="163"/>
      <c r="FW197" s="163"/>
      <c r="FX197" s="163"/>
      <c r="FY197" s="163"/>
      <c r="FZ197" s="163"/>
      <c r="GA197" s="163"/>
      <c r="GB197" s="163"/>
      <c r="GC197" s="163"/>
      <c r="GD197" s="163"/>
      <c r="GE197" s="163"/>
      <c r="GF197" s="163"/>
      <c r="GG197" s="163"/>
      <c r="GH197" s="163"/>
      <c r="GI197" s="163"/>
      <c r="GJ197" s="163"/>
      <c r="GK197" s="163"/>
      <c r="GL197" s="163"/>
      <c r="GM197" s="163"/>
      <c r="GN197" s="163"/>
      <c r="GO197" s="163"/>
      <c r="GP197" s="163"/>
      <c r="GQ197" s="163"/>
      <c r="GR197" s="163"/>
      <c r="GS197" s="163"/>
      <c r="GT197" s="163"/>
      <c r="GU197" s="163"/>
      <c r="GV197" s="163"/>
      <c r="GW197" s="163"/>
      <c r="GX197" s="163"/>
      <c r="GY197" s="163"/>
      <c r="GZ197" s="163"/>
      <c r="HA197" s="163"/>
      <c r="HB197" s="163"/>
      <c r="HC197" s="163"/>
      <c r="HD197" s="163"/>
      <c r="HE197" s="163"/>
      <c r="HF197" s="163"/>
      <c r="HG197" s="163"/>
      <c r="HH197" s="163"/>
      <c r="HI197" s="163"/>
      <c r="HJ197" s="163"/>
      <c r="HK197" s="163"/>
      <c r="HL197" s="163"/>
      <c r="HM197" s="163"/>
      <c r="HN197" s="163"/>
      <c r="HO197" s="163"/>
      <c r="HP197" s="163"/>
      <c r="HQ197" s="163"/>
      <c r="HR197" s="163"/>
      <c r="HS197" s="163"/>
      <c r="HT197" s="163"/>
      <c r="HU197" s="163"/>
      <c r="HV197" s="163"/>
      <c r="HW197" s="163"/>
      <c r="HX197" s="163"/>
      <c r="HY197" s="163"/>
      <c r="HZ197" s="163"/>
      <c r="IA197" s="163"/>
      <c r="IB197" s="163"/>
      <c r="IC197" s="163"/>
      <c r="ID197" s="163"/>
      <c r="IE197" s="163"/>
      <c r="IF197" s="163"/>
      <c r="IG197" s="163"/>
      <c r="IH197" s="163"/>
      <c r="II197" s="163"/>
      <c r="IJ197" s="163"/>
      <c r="IK197" s="163"/>
      <c r="IL197" s="163"/>
      <c r="IM197" s="163"/>
      <c r="IN197" s="163"/>
      <c r="IO197" s="163"/>
      <c r="IP197" s="163"/>
      <c r="IQ197" s="163"/>
      <c r="IR197" s="163"/>
      <c r="IS197" s="163"/>
      <c r="IT197" s="163"/>
      <c r="IU197" s="163"/>
      <c r="IV197" s="163"/>
    </row>
    <row r="198" spans="3:11" ht="35.25" customHeight="1">
      <c r="C198" s="161"/>
      <c r="D198" s="100"/>
      <c r="E198" s="100"/>
      <c r="F198" s="180" t="s">
        <v>281</v>
      </c>
      <c r="G198" s="102"/>
      <c r="H198" s="117"/>
      <c r="I198" s="117"/>
      <c r="J198" s="115"/>
      <c r="K198" s="117"/>
    </row>
    <row r="200" ht="15.75" thickBot="1"/>
    <row r="201" spans="6:7" ht="15.75" thickBot="1">
      <c r="F201" s="157" t="s">
        <v>120</v>
      </c>
      <c r="G201" s="158">
        <v>0</v>
      </c>
    </row>
    <row r="204" ht="15.75" thickBot="1"/>
    <row r="205" spans="6:7" ht="15.75" thickBot="1">
      <c r="F205" s="157" t="s">
        <v>282</v>
      </c>
      <c r="G205" s="158">
        <f>G201+G192+G183+G175+G168+G159+G148+G110+G74+G49+G26+G16</f>
        <v>7759122.02</v>
      </c>
    </row>
  </sheetData>
  <sheetProtection/>
  <mergeCells count="8">
    <mergeCell ref="C196:D196"/>
    <mergeCell ref="C187:D187"/>
    <mergeCell ref="C3:H3"/>
    <mergeCell ref="C4:H4"/>
    <mergeCell ref="C5:H5"/>
    <mergeCell ref="C7:K7"/>
    <mergeCell ref="C171:D171"/>
    <mergeCell ref="C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05"/>
  <sheetViews>
    <sheetView zoomScale="80" zoomScaleNormal="80" zoomScalePageLayoutView="0" workbookViewId="0" topLeftCell="B4">
      <pane xSplit="2" ySplit="6" topLeftCell="D10" activePane="bottomRight" state="frozen"/>
      <selection pane="topLeft" activeCell="B4" sqref="B4"/>
      <selection pane="topRight" activeCell="D4" sqref="D4"/>
      <selection pane="bottomLeft" activeCell="B10" sqref="B10"/>
      <selection pane="bottomRight" activeCell="B5" sqref="B5:G5"/>
    </sheetView>
  </sheetViews>
  <sheetFormatPr defaultColWidth="11.57421875" defaultRowHeight="12.75"/>
  <cols>
    <col min="1" max="1" width="11.57421875" style="15" customWidth="1"/>
    <col min="2" max="2" width="16.8515625" style="15" customWidth="1"/>
    <col min="3" max="3" width="7.7109375" style="15" customWidth="1"/>
    <col min="4" max="4" width="8.8515625" style="15" customWidth="1"/>
    <col min="5" max="5" width="51.140625" style="15" customWidth="1"/>
    <col min="6" max="6" width="15.8515625" style="15" customWidth="1"/>
    <col min="7" max="7" width="25.28125" style="15" customWidth="1"/>
    <col min="8" max="8" width="24.57421875" style="15" customWidth="1"/>
    <col min="9" max="9" width="27.8515625" style="15" customWidth="1"/>
    <col min="10" max="10" width="21.8515625" style="15" customWidth="1"/>
    <col min="11" max="16384" width="11.57421875" style="15" customWidth="1"/>
  </cols>
  <sheetData>
    <row r="2" ht="15.75" thickBot="1"/>
    <row r="3" spans="2:7" ht="18">
      <c r="B3" s="286" t="s">
        <v>25</v>
      </c>
      <c r="C3" s="287"/>
      <c r="D3" s="287"/>
      <c r="E3" s="287"/>
      <c r="F3" s="287"/>
      <c r="G3" s="288"/>
    </row>
    <row r="4" spans="2:7" ht="18">
      <c r="B4" s="282" t="s">
        <v>56</v>
      </c>
      <c r="C4" s="283"/>
      <c r="D4" s="283"/>
      <c r="E4" s="283"/>
      <c r="F4" s="283"/>
      <c r="G4" s="284"/>
    </row>
    <row r="5" spans="2:7" ht="37.5" customHeight="1" thickBot="1">
      <c r="B5" s="276" t="s">
        <v>91</v>
      </c>
      <c r="C5" s="277"/>
      <c r="D5" s="277"/>
      <c r="E5" s="277"/>
      <c r="F5" s="277"/>
      <c r="G5" s="278"/>
    </row>
    <row r="6" spans="4:7" ht="18">
      <c r="D6" s="16"/>
      <c r="E6" s="37"/>
      <c r="F6" s="37"/>
      <c r="G6" s="37"/>
    </row>
    <row r="7" spans="2:10" ht="18.75" thickBot="1">
      <c r="B7" s="281"/>
      <c r="C7" s="281"/>
      <c r="D7" s="281"/>
      <c r="E7" s="281"/>
      <c r="F7" s="281"/>
      <c r="G7" s="281"/>
      <c r="H7" s="281"/>
      <c r="I7" s="281"/>
      <c r="J7" s="281"/>
    </row>
    <row r="8" spans="2:10" ht="15">
      <c r="B8" s="274" t="s">
        <v>57</v>
      </c>
      <c r="C8" s="275"/>
      <c r="D8" s="280"/>
      <c r="E8" s="78"/>
      <c r="F8" s="79"/>
      <c r="G8" s="77"/>
      <c r="H8" s="77"/>
      <c r="I8" s="80"/>
      <c r="J8" s="80"/>
    </row>
    <row r="9" spans="2:10" ht="34.5" customHeight="1" thickBot="1">
      <c r="B9" s="81" t="s">
        <v>58</v>
      </c>
      <c r="C9" s="82" t="s">
        <v>59</v>
      </c>
      <c r="D9" s="82" t="s">
        <v>60</v>
      </c>
      <c r="E9" s="82" t="s">
        <v>61</v>
      </c>
      <c r="F9" s="83" t="s">
        <v>62</v>
      </c>
      <c r="G9" s="84" t="s">
        <v>63</v>
      </c>
      <c r="H9" s="85" t="s">
        <v>64</v>
      </c>
      <c r="I9" s="86" t="s">
        <v>65</v>
      </c>
      <c r="J9" s="86" t="s">
        <v>118</v>
      </c>
    </row>
    <row r="10" spans="2:10" ht="16.5" thickBot="1">
      <c r="B10" s="87"/>
      <c r="C10" s="87"/>
      <c r="D10" s="87"/>
      <c r="E10" s="88"/>
      <c r="F10" s="89"/>
      <c r="G10" s="116"/>
      <c r="H10" s="113"/>
      <c r="I10" s="113"/>
      <c r="J10" s="113"/>
    </row>
    <row r="11" spans="2:10" ht="16.5" thickBot="1">
      <c r="B11" s="112" t="s">
        <v>66</v>
      </c>
      <c r="C11" s="90"/>
      <c r="D11" s="90"/>
      <c r="E11" s="91"/>
      <c r="F11" s="92"/>
      <c r="G11" s="116"/>
      <c r="H11" s="116"/>
      <c r="I11" s="116"/>
      <c r="J11" s="116"/>
    </row>
    <row r="12" spans="2:10" ht="15">
      <c r="B12" s="108"/>
      <c r="C12" s="93"/>
      <c r="D12" s="93"/>
      <c r="E12" s="94"/>
      <c r="F12" s="95"/>
      <c r="G12" s="115"/>
      <c r="H12" s="115"/>
      <c r="I12" s="115"/>
      <c r="J12" s="115"/>
    </row>
    <row r="13" spans="2:10" ht="15">
      <c r="B13" s="107"/>
      <c r="C13" s="97"/>
      <c r="D13" s="93"/>
      <c r="E13" s="98"/>
      <c r="F13" s="99"/>
      <c r="G13" s="115"/>
      <c r="H13" s="115"/>
      <c r="I13" s="115"/>
      <c r="J13" s="115"/>
    </row>
    <row r="14" spans="2:10" ht="44.25" customHeight="1">
      <c r="B14" s="100" t="s">
        <v>67</v>
      </c>
      <c r="C14" s="100" t="s">
        <v>68</v>
      </c>
      <c r="D14" s="100">
        <v>46772</v>
      </c>
      <c r="E14" s="101" t="s">
        <v>125</v>
      </c>
      <c r="F14" s="102">
        <v>74472</v>
      </c>
      <c r="G14" s="117" t="s">
        <v>69</v>
      </c>
      <c r="H14" s="117" t="s">
        <v>85</v>
      </c>
      <c r="I14" s="115" t="s">
        <v>70</v>
      </c>
      <c r="J14" s="117" t="s">
        <v>119</v>
      </c>
    </row>
    <row r="15" spans="2:10" ht="44.25" customHeight="1">
      <c r="B15" s="100" t="s">
        <v>71</v>
      </c>
      <c r="C15" s="100" t="s">
        <v>68</v>
      </c>
      <c r="D15" s="100">
        <v>46812</v>
      </c>
      <c r="E15" s="101" t="s">
        <v>126</v>
      </c>
      <c r="F15" s="102">
        <v>2030</v>
      </c>
      <c r="G15" s="117" t="s">
        <v>78</v>
      </c>
      <c r="H15" s="117" t="s">
        <v>77</v>
      </c>
      <c r="I15" s="117" t="s">
        <v>79</v>
      </c>
      <c r="J15" s="117" t="s">
        <v>119</v>
      </c>
    </row>
    <row r="16" spans="2:10" ht="44.25" customHeight="1">
      <c r="B16" s="100" t="s">
        <v>72</v>
      </c>
      <c r="C16" s="100" t="s">
        <v>68</v>
      </c>
      <c r="D16" s="100">
        <v>46819</v>
      </c>
      <c r="E16" s="101" t="s">
        <v>127</v>
      </c>
      <c r="F16" s="102">
        <v>4570.4</v>
      </c>
      <c r="G16" s="117" t="s">
        <v>81</v>
      </c>
      <c r="H16" s="117" t="s">
        <v>80</v>
      </c>
      <c r="I16" s="117" t="s">
        <v>82</v>
      </c>
      <c r="J16" s="117" t="s">
        <v>119</v>
      </c>
    </row>
    <row r="17" spans="2:10" ht="15.75" thickBot="1">
      <c r="B17" s="93" t="s">
        <v>73</v>
      </c>
      <c r="C17" s="103"/>
      <c r="D17" s="103"/>
      <c r="E17" s="129"/>
      <c r="F17" s="130"/>
      <c r="G17" s="115"/>
      <c r="H17" s="115"/>
      <c r="I17" s="115"/>
      <c r="J17" s="115"/>
    </row>
    <row r="18" spans="2:10" ht="15.75" thickBot="1">
      <c r="B18" s="97"/>
      <c r="C18" s="97"/>
      <c r="D18" s="93"/>
      <c r="E18" s="114" t="s">
        <v>120</v>
      </c>
      <c r="F18" s="131">
        <f>SUM(F14:F17)</f>
        <v>81072.4</v>
      </c>
      <c r="G18" s="128"/>
      <c r="H18" s="115"/>
      <c r="I18" s="115"/>
      <c r="J18" s="115"/>
    </row>
    <row r="19" spans="2:10" s="18" customFormat="1" ht="15.75" thickBot="1">
      <c r="B19" s="109"/>
      <c r="C19" s="109"/>
      <c r="D19" s="109"/>
      <c r="E19" s="110"/>
      <c r="F19" s="111"/>
      <c r="G19" s="118"/>
      <c r="H19" s="118"/>
      <c r="I19" s="118"/>
      <c r="J19" s="118"/>
    </row>
    <row r="20" spans="2:10" s="18" customFormat="1" ht="15.75" thickBot="1">
      <c r="B20" s="112" t="s">
        <v>3</v>
      </c>
      <c r="C20" s="109"/>
      <c r="D20" s="109"/>
      <c r="E20" s="110"/>
      <c r="F20" s="111"/>
      <c r="G20" s="118"/>
      <c r="H20" s="118"/>
      <c r="I20" s="118"/>
      <c r="J20" s="118"/>
    </row>
    <row r="21" spans="2:10" ht="15">
      <c r="B21" s="93"/>
      <c r="C21" s="93"/>
      <c r="D21" s="93"/>
      <c r="E21" s="94"/>
      <c r="F21" s="95"/>
      <c r="G21" s="115"/>
      <c r="H21" s="115"/>
      <c r="I21" s="115"/>
      <c r="J21" s="115"/>
    </row>
    <row r="22" spans="2:10" ht="15">
      <c r="B22" s="107"/>
      <c r="C22" s="97"/>
      <c r="D22" s="93"/>
      <c r="E22" s="98"/>
      <c r="F22" s="99"/>
      <c r="G22" s="115"/>
      <c r="H22" s="115"/>
      <c r="I22" s="115"/>
      <c r="J22" s="115"/>
    </row>
    <row r="23" spans="2:10" ht="37.5" customHeight="1">
      <c r="B23" s="100" t="s">
        <v>74</v>
      </c>
      <c r="C23" s="100" t="s">
        <v>68</v>
      </c>
      <c r="D23" s="100">
        <v>46938</v>
      </c>
      <c r="E23" s="101" t="s">
        <v>126</v>
      </c>
      <c r="F23" s="102">
        <v>1624</v>
      </c>
      <c r="G23" s="117" t="s">
        <v>78</v>
      </c>
      <c r="H23" s="117" t="s">
        <v>84</v>
      </c>
      <c r="I23" s="115" t="s">
        <v>86</v>
      </c>
      <c r="J23" s="117" t="s">
        <v>119</v>
      </c>
    </row>
    <row r="24" spans="2:10" ht="15.75" thickBot="1">
      <c r="B24" s="93"/>
      <c r="C24" s="93"/>
      <c r="D24" s="93"/>
      <c r="E24" s="94"/>
      <c r="F24" s="95"/>
      <c r="G24" s="115"/>
      <c r="H24" s="115"/>
      <c r="I24" s="115"/>
      <c r="J24" s="115"/>
    </row>
    <row r="25" spans="2:10" ht="15.75" thickBot="1">
      <c r="B25" s="97"/>
      <c r="C25" s="96"/>
      <c r="D25" s="93"/>
      <c r="E25" s="114" t="s">
        <v>120</v>
      </c>
      <c r="F25" s="131">
        <f>SUM(F22:F24)</f>
        <v>1624</v>
      </c>
      <c r="G25" s="115"/>
      <c r="H25" s="115"/>
      <c r="I25" s="115"/>
      <c r="J25" s="115"/>
    </row>
    <row r="26" spans="2:10" s="18" customFormat="1" ht="15.75" thickBot="1">
      <c r="B26" s="109"/>
      <c r="C26" s="109"/>
      <c r="D26" s="109"/>
      <c r="E26" s="110"/>
      <c r="F26" s="111"/>
      <c r="G26" s="118"/>
      <c r="H26" s="118"/>
      <c r="I26" s="118"/>
      <c r="J26" s="118"/>
    </row>
    <row r="27" spans="2:10" s="18" customFormat="1" ht="15.75" thickBot="1">
      <c r="B27" s="112" t="s">
        <v>4</v>
      </c>
      <c r="C27" s="109"/>
      <c r="D27" s="109"/>
      <c r="E27" s="110"/>
      <c r="F27" s="111"/>
      <c r="G27" s="118"/>
      <c r="H27" s="118"/>
      <c r="I27" s="118"/>
      <c r="J27" s="118"/>
    </row>
    <row r="28" spans="2:10" ht="44.25" customHeight="1">
      <c r="B28" s="100" t="s">
        <v>76</v>
      </c>
      <c r="C28" s="100" t="s">
        <v>68</v>
      </c>
      <c r="D28" s="100">
        <v>47028</v>
      </c>
      <c r="E28" s="101" t="s">
        <v>128</v>
      </c>
      <c r="F28" s="102">
        <v>13655.52</v>
      </c>
      <c r="G28" s="117" t="s">
        <v>87</v>
      </c>
      <c r="H28" s="117" t="s">
        <v>88</v>
      </c>
      <c r="I28" s="115"/>
      <c r="J28" s="117" t="s">
        <v>119</v>
      </c>
    </row>
    <row r="29" spans="2:10" ht="15.75" thickBot="1">
      <c r="B29" s="93" t="s">
        <v>73</v>
      </c>
      <c r="C29" s="103"/>
      <c r="D29" s="103"/>
      <c r="E29" s="96"/>
      <c r="F29" s="99"/>
      <c r="G29" s="115"/>
      <c r="H29" s="115"/>
      <c r="I29" s="115"/>
      <c r="J29" s="115"/>
    </row>
    <row r="30" spans="2:10" ht="15.75" thickBot="1">
      <c r="B30" s="97"/>
      <c r="C30" s="96"/>
      <c r="D30" s="93"/>
      <c r="E30" s="114" t="s">
        <v>120</v>
      </c>
      <c r="F30" s="131">
        <f>SUM(F26:F29)</f>
        <v>13655.52</v>
      </c>
      <c r="G30" s="115"/>
      <c r="H30" s="115"/>
      <c r="I30" s="115"/>
      <c r="J30" s="115"/>
    </row>
    <row r="31" spans="2:10" ht="16.5" thickBot="1">
      <c r="B31" s="104"/>
      <c r="C31" s="104"/>
      <c r="D31" s="104"/>
      <c r="E31" s="105"/>
      <c r="F31" s="113"/>
      <c r="G31" s="119"/>
      <c r="H31" s="119"/>
      <c r="I31" s="119"/>
      <c r="J31" s="119"/>
    </row>
    <row r="32" spans="2:10" s="18" customFormat="1" ht="15.75" thickBot="1">
      <c r="B32" s="112" t="s">
        <v>6</v>
      </c>
      <c r="C32" s="109"/>
      <c r="D32" s="109"/>
      <c r="E32" s="110"/>
      <c r="F32" s="111"/>
      <c r="G32" s="118"/>
      <c r="H32" s="118"/>
      <c r="I32" s="118"/>
      <c r="J32" s="118"/>
    </row>
    <row r="33" spans="2:10" ht="44.25" customHeight="1">
      <c r="B33" s="100" t="s">
        <v>75</v>
      </c>
      <c r="C33" s="100" t="s">
        <v>68</v>
      </c>
      <c r="D33" s="100">
        <v>47128</v>
      </c>
      <c r="E33" s="101" t="s">
        <v>129</v>
      </c>
      <c r="F33" s="102">
        <v>233.86</v>
      </c>
      <c r="G33" s="117" t="s">
        <v>78</v>
      </c>
      <c r="H33" s="117" t="s">
        <v>89</v>
      </c>
      <c r="I33" s="115" t="s">
        <v>90</v>
      </c>
      <c r="J33" s="117" t="s">
        <v>119</v>
      </c>
    </row>
    <row r="34" spans="7:10" ht="16.5" thickBot="1">
      <c r="G34" s="119"/>
      <c r="H34" s="119"/>
      <c r="I34" s="119"/>
      <c r="J34" s="119"/>
    </row>
    <row r="35" spans="2:10" ht="15.75" thickBot="1">
      <c r="B35" s="97"/>
      <c r="C35" s="96"/>
      <c r="D35" s="93"/>
      <c r="E35" s="114" t="s">
        <v>120</v>
      </c>
      <c r="F35" s="131">
        <f>SUM(F31:F34)</f>
        <v>233.86</v>
      </c>
      <c r="G35" s="115"/>
      <c r="H35" s="115"/>
      <c r="I35" s="115"/>
      <c r="J35" s="115"/>
    </row>
    <row r="36" spans="7:10" ht="16.5" thickBot="1">
      <c r="G36" s="119"/>
      <c r="H36" s="119"/>
      <c r="I36" s="119"/>
      <c r="J36" s="119"/>
    </row>
    <row r="37" spans="2:10" ht="16.5" thickBot="1">
      <c r="B37" s="112" t="s">
        <v>7</v>
      </c>
      <c r="G37" s="119"/>
      <c r="H37" s="119"/>
      <c r="I37" s="119"/>
      <c r="J37" s="119"/>
    </row>
    <row r="38" spans="2:10" ht="15">
      <c r="B38" s="100"/>
      <c r="C38" s="100"/>
      <c r="D38" s="100"/>
      <c r="E38" s="101"/>
      <c r="F38" s="102"/>
      <c r="G38" s="117"/>
      <c r="H38" s="117"/>
      <c r="I38" s="117"/>
      <c r="J38" s="117"/>
    </row>
    <row r="39" spans="7:10" ht="16.5" thickBot="1">
      <c r="G39" s="119"/>
      <c r="H39" s="119"/>
      <c r="I39" s="119"/>
      <c r="J39" s="119"/>
    </row>
    <row r="40" spans="2:10" ht="15.75" thickBot="1">
      <c r="B40" s="97"/>
      <c r="C40" s="96"/>
      <c r="D40" s="93"/>
      <c r="E40" s="114" t="s">
        <v>120</v>
      </c>
      <c r="F40" s="131">
        <v>0</v>
      </c>
      <c r="G40" s="115"/>
      <c r="H40" s="115"/>
      <c r="I40" s="115"/>
      <c r="J40" s="115"/>
    </row>
    <row r="41" spans="7:10" ht="16.5" thickBot="1">
      <c r="G41" s="119"/>
      <c r="H41" s="119"/>
      <c r="I41" s="119"/>
      <c r="J41" s="119"/>
    </row>
    <row r="42" spans="2:10" ht="16.5" thickBot="1">
      <c r="B42" s="112" t="s">
        <v>8</v>
      </c>
      <c r="G42" s="119"/>
      <c r="H42" s="119"/>
      <c r="I42" s="119"/>
      <c r="J42" s="119"/>
    </row>
    <row r="43" spans="2:10" ht="15.75">
      <c r="B43" s="107"/>
      <c r="G43" s="119"/>
      <c r="H43" s="119"/>
      <c r="I43" s="119"/>
      <c r="J43" s="119"/>
    </row>
    <row r="44" spans="2:10" ht="44.25" customHeight="1">
      <c r="B44" s="100" t="s">
        <v>92</v>
      </c>
      <c r="C44" s="100" t="s">
        <v>68</v>
      </c>
      <c r="D44" s="100">
        <v>47283</v>
      </c>
      <c r="E44" s="101" t="s">
        <v>130</v>
      </c>
      <c r="F44" s="102">
        <v>31447.6</v>
      </c>
      <c r="G44" s="117" t="s">
        <v>87</v>
      </c>
      <c r="H44" s="117" t="s">
        <v>98</v>
      </c>
      <c r="I44" s="115" t="s">
        <v>100</v>
      </c>
      <c r="J44" s="117" t="s">
        <v>119</v>
      </c>
    </row>
    <row r="45" spans="2:10" ht="44.25" customHeight="1">
      <c r="B45" s="100" t="s">
        <v>93</v>
      </c>
      <c r="C45" s="100" t="s">
        <v>68</v>
      </c>
      <c r="D45" s="100">
        <v>47320</v>
      </c>
      <c r="E45" s="101" t="s">
        <v>131</v>
      </c>
      <c r="F45" s="102">
        <v>74240</v>
      </c>
      <c r="G45" s="117" t="s">
        <v>87</v>
      </c>
      <c r="H45" s="117" t="s">
        <v>99</v>
      </c>
      <c r="I45" s="115" t="s">
        <v>100</v>
      </c>
      <c r="J45" s="117" t="s">
        <v>119</v>
      </c>
    </row>
    <row r="46" spans="2:10" ht="44.25" customHeight="1">
      <c r="B46" s="100" t="s">
        <v>94</v>
      </c>
      <c r="C46" s="100" t="s">
        <v>68</v>
      </c>
      <c r="D46" s="100">
        <v>47324</v>
      </c>
      <c r="E46" s="101" t="s">
        <v>132</v>
      </c>
      <c r="F46" s="102">
        <v>15033.6</v>
      </c>
      <c r="G46" s="117" t="s">
        <v>87</v>
      </c>
      <c r="H46" s="117" t="s">
        <v>104</v>
      </c>
      <c r="I46" s="115" t="s">
        <v>100</v>
      </c>
      <c r="J46" s="117" t="s">
        <v>119</v>
      </c>
    </row>
    <row r="47" spans="2:10" ht="44.25" customHeight="1">
      <c r="B47" s="100" t="s">
        <v>95</v>
      </c>
      <c r="C47" s="100" t="s">
        <v>68</v>
      </c>
      <c r="D47" s="100">
        <v>47326</v>
      </c>
      <c r="E47" s="101" t="s">
        <v>133</v>
      </c>
      <c r="F47" s="102">
        <v>7758.36</v>
      </c>
      <c r="G47" s="117" t="s">
        <v>87</v>
      </c>
      <c r="H47" s="117" t="s">
        <v>104</v>
      </c>
      <c r="I47" s="115" t="s">
        <v>100</v>
      </c>
      <c r="J47" s="117" t="s">
        <v>119</v>
      </c>
    </row>
    <row r="48" spans="2:10" ht="44.25" customHeight="1">
      <c r="B48" s="100" t="s">
        <v>95</v>
      </c>
      <c r="C48" s="100" t="s">
        <v>68</v>
      </c>
      <c r="D48" s="100">
        <v>47327</v>
      </c>
      <c r="E48" s="101" t="s">
        <v>134</v>
      </c>
      <c r="F48" s="102">
        <v>26100</v>
      </c>
      <c r="G48" s="117" t="s">
        <v>87</v>
      </c>
      <c r="H48" s="117" t="s">
        <v>104</v>
      </c>
      <c r="I48" s="115" t="s">
        <v>100</v>
      </c>
      <c r="J48" s="117" t="s">
        <v>119</v>
      </c>
    </row>
    <row r="49" spans="2:10" ht="44.25" customHeight="1">
      <c r="B49" s="100" t="s">
        <v>96</v>
      </c>
      <c r="C49" s="100" t="s">
        <v>68</v>
      </c>
      <c r="D49" s="100">
        <v>47334</v>
      </c>
      <c r="E49" s="101" t="s">
        <v>135</v>
      </c>
      <c r="F49" s="102">
        <v>10648.8</v>
      </c>
      <c r="G49" s="117" t="s">
        <v>87</v>
      </c>
      <c r="H49" s="117" t="s">
        <v>104</v>
      </c>
      <c r="I49" s="115" t="s">
        <v>100</v>
      </c>
      <c r="J49" s="117" t="s">
        <v>119</v>
      </c>
    </row>
    <row r="50" spans="2:10" ht="44.25" customHeight="1">
      <c r="B50" s="100" t="s">
        <v>96</v>
      </c>
      <c r="C50" s="100" t="s">
        <v>68</v>
      </c>
      <c r="D50" s="100">
        <v>47335</v>
      </c>
      <c r="E50" s="101" t="s">
        <v>136</v>
      </c>
      <c r="F50" s="102">
        <v>11814.6</v>
      </c>
      <c r="G50" s="117" t="s">
        <v>87</v>
      </c>
      <c r="H50" s="117" t="s">
        <v>104</v>
      </c>
      <c r="I50" s="115" t="s">
        <v>100</v>
      </c>
      <c r="J50" s="117" t="s">
        <v>119</v>
      </c>
    </row>
    <row r="51" spans="2:10" ht="44.25" customHeight="1">
      <c r="B51" s="100" t="s">
        <v>97</v>
      </c>
      <c r="C51" s="100" t="s">
        <v>68</v>
      </c>
      <c r="D51" s="100">
        <v>47349</v>
      </c>
      <c r="E51" s="101" t="s">
        <v>137</v>
      </c>
      <c r="F51" s="102">
        <v>19186.4</v>
      </c>
      <c r="G51" s="117" t="s">
        <v>87</v>
      </c>
      <c r="H51" s="117" t="s">
        <v>104</v>
      </c>
      <c r="I51" s="115" t="s">
        <v>100</v>
      </c>
      <c r="J51" s="117" t="s">
        <v>119</v>
      </c>
    </row>
    <row r="52" spans="2:10" ht="44.25" customHeight="1">
      <c r="B52" s="100" t="s">
        <v>97</v>
      </c>
      <c r="C52" s="100" t="s">
        <v>68</v>
      </c>
      <c r="D52" s="100">
        <v>47350</v>
      </c>
      <c r="E52" s="101" t="s">
        <v>138</v>
      </c>
      <c r="F52" s="102">
        <v>58000</v>
      </c>
      <c r="G52" s="117" t="s">
        <v>101</v>
      </c>
      <c r="H52" s="117" t="s">
        <v>102</v>
      </c>
      <c r="I52" s="115" t="s">
        <v>103</v>
      </c>
      <c r="J52" s="117" t="s">
        <v>119</v>
      </c>
    </row>
    <row r="53" spans="2:10" ht="15">
      <c r="B53" s="100"/>
      <c r="C53" s="100"/>
      <c r="D53" s="100"/>
      <c r="E53" s="101"/>
      <c r="F53" s="102"/>
      <c r="G53" s="106"/>
      <c r="H53" s="117"/>
      <c r="I53" s="117"/>
      <c r="J53" s="117"/>
    </row>
    <row r="54" spans="2:10" ht="15.75" thickBot="1">
      <c r="B54" s="100"/>
      <c r="C54" s="100"/>
      <c r="D54" s="100"/>
      <c r="E54" s="101"/>
      <c r="F54" s="102"/>
      <c r="G54" s="106"/>
      <c r="H54" s="117"/>
      <c r="I54" s="117"/>
      <c r="J54" s="117"/>
    </row>
    <row r="55" spans="5:6" ht="15.75" thickBot="1">
      <c r="E55" s="114" t="s">
        <v>120</v>
      </c>
      <c r="F55" s="131">
        <f>SUM(F44:F54)</f>
        <v>254229.36</v>
      </c>
    </row>
    <row r="56" ht="15.75" thickBot="1"/>
    <row r="57" spans="2:10" ht="16.5" thickBot="1">
      <c r="B57" s="112" t="s">
        <v>19</v>
      </c>
      <c r="G57" s="119"/>
      <c r="H57" s="119"/>
      <c r="I57" s="119"/>
      <c r="J57" s="119"/>
    </row>
    <row r="58" spans="2:10" ht="44.25" customHeight="1">
      <c r="B58" s="100" t="s">
        <v>117</v>
      </c>
      <c r="C58" s="100" t="s">
        <v>68</v>
      </c>
      <c r="D58" s="100">
        <v>47453</v>
      </c>
      <c r="E58" s="101" t="s">
        <v>105</v>
      </c>
      <c r="F58" s="102">
        <v>32480</v>
      </c>
      <c r="G58" s="117" t="s">
        <v>105</v>
      </c>
      <c r="H58" s="117" t="s">
        <v>108</v>
      </c>
      <c r="I58" s="115" t="s">
        <v>106</v>
      </c>
      <c r="J58" s="117" t="s">
        <v>119</v>
      </c>
    </row>
    <row r="59" spans="2:10" ht="44.25" customHeight="1">
      <c r="B59" s="100" t="s">
        <v>117</v>
      </c>
      <c r="C59" s="100" t="s">
        <v>68</v>
      </c>
      <c r="D59" s="100">
        <v>47468</v>
      </c>
      <c r="E59" s="101" t="s">
        <v>105</v>
      </c>
      <c r="F59" s="102">
        <v>71804</v>
      </c>
      <c r="G59" s="117" t="s">
        <v>105</v>
      </c>
      <c r="H59" s="117" t="s">
        <v>108</v>
      </c>
      <c r="I59" s="115" t="s">
        <v>106</v>
      </c>
      <c r="J59" s="117" t="s">
        <v>119</v>
      </c>
    </row>
    <row r="60" spans="2:10" ht="44.25" customHeight="1">
      <c r="B60" s="100" t="s">
        <v>117</v>
      </c>
      <c r="C60" s="100" t="s">
        <v>68</v>
      </c>
      <c r="D60" s="100">
        <v>47469</v>
      </c>
      <c r="E60" s="101" t="s">
        <v>105</v>
      </c>
      <c r="F60" s="102">
        <v>15312</v>
      </c>
      <c r="G60" s="117" t="s">
        <v>105</v>
      </c>
      <c r="H60" s="117" t="s">
        <v>108</v>
      </c>
      <c r="I60" s="115" t="s">
        <v>106</v>
      </c>
      <c r="J60" s="117" t="s">
        <v>119</v>
      </c>
    </row>
    <row r="61" spans="2:10" ht="44.25" customHeight="1">
      <c r="B61" s="100" t="s">
        <v>117</v>
      </c>
      <c r="C61" s="100" t="s">
        <v>68</v>
      </c>
      <c r="D61" s="100">
        <v>47470</v>
      </c>
      <c r="E61" s="101" t="s">
        <v>105</v>
      </c>
      <c r="F61" s="102">
        <v>61480</v>
      </c>
      <c r="G61" s="117" t="s">
        <v>105</v>
      </c>
      <c r="H61" s="117" t="s">
        <v>108</v>
      </c>
      <c r="I61" s="115" t="s">
        <v>106</v>
      </c>
      <c r="J61" s="117" t="s">
        <v>119</v>
      </c>
    </row>
    <row r="62" spans="2:10" ht="44.25" customHeight="1">
      <c r="B62" s="100" t="s">
        <v>117</v>
      </c>
      <c r="C62" s="100" t="s">
        <v>68</v>
      </c>
      <c r="D62" s="100">
        <v>47471</v>
      </c>
      <c r="E62" s="101" t="s">
        <v>105</v>
      </c>
      <c r="F62" s="102">
        <v>17922</v>
      </c>
      <c r="G62" s="117" t="s">
        <v>105</v>
      </c>
      <c r="H62" s="117" t="s">
        <v>108</v>
      </c>
      <c r="I62" s="115" t="s">
        <v>106</v>
      </c>
      <c r="J62" s="117" t="s">
        <v>119</v>
      </c>
    </row>
    <row r="63" spans="2:10" ht="44.25" customHeight="1">
      <c r="B63" s="100" t="s">
        <v>117</v>
      </c>
      <c r="C63" s="100" t="s">
        <v>68</v>
      </c>
      <c r="D63" s="100">
        <v>47472</v>
      </c>
      <c r="E63" s="101" t="s">
        <v>105</v>
      </c>
      <c r="F63" s="102">
        <v>9048</v>
      </c>
      <c r="G63" s="117" t="s">
        <v>105</v>
      </c>
      <c r="H63" s="117" t="s">
        <v>108</v>
      </c>
      <c r="I63" s="115" t="s">
        <v>106</v>
      </c>
      <c r="J63" s="117" t="s">
        <v>119</v>
      </c>
    </row>
    <row r="64" spans="2:10" ht="44.25" customHeight="1">
      <c r="B64" s="100" t="s">
        <v>117</v>
      </c>
      <c r="C64" s="100" t="s">
        <v>68</v>
      </c>
      <c r="D64" s="100">
        <v>47492</v>
      </c>
      <c r="E64" s="101" t="s">
        <v>106</v>
      </c>
      <c r="F64" s="102">
        <v>10440</v>
      </c>
      <c r="G64" s="117" t="s">
        <v>106</v>
      </c>
      <c r="H64" s="117" t="s">
        <v>108</v>
      </c>
      <c r="I64" s="115" t="s">
        <v>106</v>
      </c>
      <c r="J64" s="117" t="s">
        <v>119</v>
      </c>
    </row>
    <row r="65" spans="2:10" ht="44.25" customHeight="1">
      <c r="B65" s="100" t="s">
        <v>117</v>
      </c>
      <c r="C65" s="100" t="s">
        <v>68</v>
      </c>
      <c r="D65" s="100">
        <v>47483</v>
      </c>
      <c r="E65" s="101" t="s">
        <v>106</v>
      </c>
      <c r="F65" s="102">
        <v>70000</v>
      </c>
      <c r="G65" s="117" t="s">
        <v>106</v>
      </c>
      <c r="H65" s="117" t="s">
        <v>108</v>
      </c>
      <c r="I65" s="115" t="s">
        <v>106</v>
      </c>
      <c r="J65" s="117" t="s">
        <v>119</v>
      </c>
    </row>
    <row r="66" spans="2:10" ht="22.5" customHeight="1" thickBot="1">
      <c r="B66" s="100"/>
      <c r="C66" s="100"/>
      <c r="D66" s="100"/>
      <c r="E66" s="101"/>
      <c r="F66" s="102"/>
      <c r="G66" s="106"/>
      <c r="H66" s="117"/>
      <c r="I66" s="117"/>
      <c r="J66" s="117"/>
    </row>
    <row r="67" spans="5:6" ht="15.75" thickBot="1">
      <c r="E67" s="114" t="s">
        <v>120</v>
      </c>
      <c r="F67" s="131">
        <f>SUM(F58:F65)</f>
        <v>288486</v>
      </c>
    </row>
    <row r="68" spans="5:6" ht="15">
      <c r="E68" s="120"/>
      <c r="F68" s="121"/>
    </row>
    <row r="69" ht="15.75" thickBot="1"/>
    <row r="70" spans="2:10" ht="16.5" thickBot="1">
      <c r="B70" s="112" t="s">
        <v>13</v>
      </c>
      <c r="G70" s="119"/>
      <c r="H70" s="119"/>
      <c r="I70" s="119"/>
      <c r="J70" s="119"/>
    </row>
    <row r="71" spans="2:10" ht="44.25" customHeight="1">
      <c r="B71" s="137">
        <v>41922</v>
      </c>
      <c r="C71" s="100" t="s">
        <v>68</v>
      </c>
      <c r="D71" s="100">
        <v>47567</v>
      </c>
      <c r="E71" s="101" t="s">
        <v>116</v>
      </c>
      <c r="F71" s="102">
        <v>15033.6</v>
      </c>
      <c r="G71" s="117" t="s">
        <v>87</v>
      </c>
      <c r="H71" s="117" t="s">
        <v>107</v>
      </c>
      <c r="I71" s="115" t="s">
        <v>106</v>
      </c>
      <c r="J71" s="117" t="s">
        <v>119</v>
      </c>
    </row>
    <row r="72" spans="2:10" ht="44.25" customHeight="1">
      <c r="B72" s="138">
        <v>41922</v>
      </c>
      <c r="C72" s="100" t="s">
        <v>68</v>
      </c>
      <c r="D72" s="100">
        <v>47568</v>
      </c>
      <c r="E72" s="101" t="s">
        <v>116</v>
      </c>
      <c r="F72" s="102">
        <v>7758.36</v>
      </c>
      <c r="G72" s="117" t="s">
        <v>87</v>
      </c>
      <c r="H72" s="117" t="s">
        <v>107</v>
      </c>
      <c r="I72" s="115" t="s">
        <v>106</v>
      </c>
      <c r="J72" s="117" t="s">
        <v>119</v>
      </c>
    </row>
    <row r="73" spans="2:10" ht="44.25" customHeight="1">
      <c r="B73" s="139">
        <v>41922</v>
      </c>
      <c r="C73" s="100" t="s">
        <v>68</v>
      </c>
      <c r="D73" s="100">
        <v>47569</v>
      </c>
      <c r="E73" s="101" t="s">
        <v>116</v>
      </c>
      <c r="F73" s="102">
        <v>12301.8</v>
      </c>
      <c r="G73" s="117" t="s">
        <v>87</v>
      </c>
      <c r="H73" s="117" t="s">
        <v>107</v>
      </c>
      <c r="I73" s="115" t="s">
        <v>106</v>
      </c>
      <c r="J73" s="117" t="s">
        <v>119</v>
      </c>
    </row>
    <row r="74" spans="2:10" ht="44.25" customHeight="1">
      <c r="B74" s="139">
        <v>41922</v>
      </c>
      <c r="C74" s="100" t="s">
        <v>68</v>
      </c>
      <c r="D74" s="100">
        <v>47570</v>
      </c>
      <c r="E74" s="101" t="s">
        <v>116</v>
      </c>
      <c r="F74" s="102">
        <v>10648.8</v>
      </c>
      <c r="G74" s="117" t="s">
        <v>87</v>
      </c>
      <c r="H74" s="117" t="s">
        <v>107</v>
      </c>
      <c r="I74" s="115" t="s">
        <v>106</v>
      </c>
      <c r="J74" s="117" t="s">
        <v>119</v>
      </c>
    </row>
    <row r="75" spans="2:10" ht="44.25" customHeight="1">
      <c r="B75" s="139">
        <v>41922</v>
      </c>
      <c r="C75" s="100" t="s">
        <v>68</v>
      </c>
      <c r="D75" s="100">
        <v>47571</v>
      </c>
      <c r="E75" s="101" t="s">
        <v>116</v>
      </c>
      <c r="F75" s="102">
        <v>19186.4</v>
      </c>
      <c r="G75" s="117" t="s">
        <v>87</v>
      </c>
      <c r="H75" s="117" t="s">
        <v>107</v>
      </c>
      <c r="I75" s="115" t="s">
        <v>106</v>
      </c>
      <c r="J75" s="117" t="s">
        <v>119</v>
      </c>
    </row>
    <row r="76" spans="2:10" ht="44.25" customHeight="1">
      <c r="B76" s="138"/>
      <c r="C76" s="100"/>
      <c r="D76" s="100"/>
      <c r="E76" s="132" t="s">
        <v>109</v>
      </c>
      <c r="F76" s="133">
        <f>SUM(F71:F75)</f>
        <v>64928.96</v>
      </c>
      <c r="G76" s="117"/>
      <c r="H76" s="117"/>
      <c r="I76" s="115"/>
      <c r="J76" s="117"/>
    </row>
    <row r="77" spans="2:10" ht="44.25" customHeight="1">
      <c r="B77" s="139">
        <v>41922</v>
      </c>
      <c r="C77" s="100" t="s">
        <v>68</v>
      </c>
      <c r="D77" s="100" t="s">
        <v>110</v>
      </c>
      <c r="E77" s="101" t="s">
        <v>105</v>
      </c>
      <c r="F77" s="102">
        <v>32480</v>
      </c>
      <c r="G77" s="117" t="s">
        <v>113</v>
      </c>
      <c r="H77" s="117" t="s">
        <v>108</v>
      </c>
      <c r="I77" s="115" t="s">
        <v>106</v>
      </c>
      <c r="J77" s="117" t="s">
        <v>119</v>
      </c>
    </row>
    <row r="78" spans="2:10" ht="44.25" customHeight="1">
      <c r="B78" s="139">
        <v>41927</v>
      </c>
      <c r="C78" s="100" t="s">
        <v>68</v>
      </c>
      <c r="D78" s="100" t="s">
        <v>111</v>
      </c>
      <c r="E78" s="101" t="s">
        <v>105</v>
      </c>
      <c r="F78" s="102">
        <v>26622</v>
      </c>
      <c r="G78" s="117" t="s">
        <v>114</v>
      </c>
      <c r="H78" s="117" t="s">
        <v>108</v>
      </c>
      <c r="I78" s="115" t="s">
        <v>106</v>
      </c>
      <c r="J78" s="117" t="s">
        <v>119</v>
      </c>
    </row>
    <row r="79" spans="2:10" ht="44.25" customHeight="1">
      <c r="B79" s="139">
        <v>41929</v>
      </c>
      <c r="C79" s="100" t="s">
        <v>68</v>
      </c>
      <c r="D79" s="100" t="s">
        <v>112</v>
      </c>
      <c r="E79" s="101" t="s">
        <v>105</v>
      </c>
      <c r="F79" s="102">
        <v>29556.8</v>
      </c>
      <c r="G79" s="117" t="s">
        <v>115</v>
      </c>
      <c r="H79" s="117" t="s">
        <v>108</v>
      </c>
      <c r="I79" s="115" t="s">
        <v>106</v>
      </c>
      <c r="J79" s="117" t="s">
        <v>119</v>
      </c>
    </row>
    <row r="80" spans="2:10" s="26" customFormat="1" ht="22.5" customHeight="1">
      <c r="B80" s="122"/>
      <c r="C80" s="100"/>
      <c r="D80" s="100"/>
      <c r="E80" s="132" t="s">
        <v>109</v>
      </c>
      <c r="F80" s="133">
        <f>SUM(F77:F79)</f>
        <v>88658.8</v>
      </c>
      <c r="G80" s="115"/>
      <c r="H80" s="117"/>
      <c r="I80" s="117"/>
      <c r="J80" s="117"/>
    </row>
    <row r="81" spans="2:9" ht="22.5" customHeight="1" thickBot="1">
      <c r="B81" s="123"/>
      <c r="C81" s="124"/>
      <c r="D81" s="124"/>
      <c r="E81" s="125"/>
      <c r="F81" s="126"/>
      <c r="G81" s="118"/>
      <c r="H81" s="127"/>
      <c r="I81" s="127"/>
    </row>
    <row r="82" spans="5:6" ht="15.75" thickBot="1">
      <c r="E82" s="114" t="s">
        <v>120</v>
      </c>
      <c r="F82" s="131">
        <f>F76+F80</f>
        <v>153587.76</v>
      </c>
    </row>
    <row r="83" ht="15.75" thickBot="1"/>
    <row r="84" ht="15.75" thickBot="1">
      <c r="B84" s="112" t="s">
        <v>14</v>
      </c>
    </row>
    <row r="85" spans="2:10" ht="44.25" customHeight="1">
      <c r="B85" s="139">
        <v>41950</v>
      </c>
      <c r="C85" s="100" t="s">
        <v>68</v>
      </c>
      <c r="D85" s="100">
        <v>47725</v>
      </c>
      <c r="E85" s="101" t="s">
        <v>121</v>
      </c>
      <c r="F85" s="140">
        <v>15033.6</v>
      </c>
      <c r="G85" s="117" t="s">
        <v>87</v>
      </c>
      <c r="H85" s="117" t="s">
        <v>107</v>
      </c>
      <c r="I85" s="115" t="s">
        <v>106</v>
      </c>
      <c r="J85" s="117" t="s">
        <v>119</v>
      </c>
    </row>
    <row r="86" spans="2:10" ht="44.25" customHeight="1">
      <c r="B86" s="139">
        <v>41950</v>
      </c>
      <c r="C86" s="100" t="s">
        <v>68</v>
      </c>
      <c r="D86" s="100">
        <v>47726</v>
      </c>
      <c r="E86" s="101" t="s">
        <v>121</v>
      </c>
      <c r="F86" s="140">
        <v>7758.36</v>
      </c>
      <c r="G86" s="117" t="s">
        <v>87</v>
      </c>
      <c r="H86" s="117" t="s">
        <v>107</v>
      </c>
      <c r="I86" s="115" t="s">
        <v>106</v>
      </c>
      <c r="J86" s="117" t="s">
        <v>119</v>
      </c>
    </row>
    <row r="87" spans="2:10" ht="44.25" customHeight="1">
      <c r="B87" s="138"/>
      <c r="C87" s="100"/>
      <c r="D87" s="100"/>
      <c r="E87" s="132" t="s">
        <v>109</v>
      </c>
      <c r="F87" s="133">
        <f>SUM(F85:F86)</f>
        <v>22791.96</v>
      </c>
      <c r="G87" s="117"/>
      <c r="H87" s="117"/>
      <c r="I87" s="115"/>
      <c r="J87" s="117"/>
    </row>
    <row r="88" spans="2:10" ht="44.25" customHeight="1">
      <c r="B88" s="139">
        <v>41954</v>
      </c>
      <c r="C88" s="100" t="s">
        <v>68</v>
      </c>
      <c r="D88" s="100">
        <v>47732</v>
      </c>
      <c r="E88" s="101" t="s">
        <v>122</v>
      </c>
      <c r="F88" s="140">
        <v>522</v>
      </c>
      <c r="G88" s="117" t="s">
        <v>78</v>
      </c>
      <c r="H88" s="117" t="s">
        <v>124</v>
      </c>
      <c r="I88" s="115" t="s">
        <v>106</v>
      </c>
      <c r="J88" s="117" t="s">
        <v>119</v>
      </c>
    </row>
    <row r="89" spans="2:10" ht="44.25" customHeight="1">
      <c r="B89" s="139">
        <v>41961</v>
      </c>
      <c r="C89" s="100" t="s">
        <v>68</v>
      </c>
      <c r="D89" s="100">
        <v>47783</v>
      </c>
      <c r="E89" s="101" t="s">
        <v>123</v>
      </c>
      <c r="F89" s="140">
        <v>1067.2</v>
      </c>
      <c r="G89" s="117" t="s">
        <v>78</v>
      </c>
      <c r="H89" s="117" t="s">
        <v>124</v>
      </c>
      <c r="I89" s="115" t="s">
        <v>106</v>
      </c>
      <c r="J89" s="117" t="s">
        <v>119</v>
      </c>
    </row>
    <row r="90" spans="2:10" ht="44.25" customHeight="1">
      <c r="B90" s="138"/>
      <c r="C90" s="100"/>
      <c r="D90" s="100"/>
      <c r="E90" s="132" t="s">
        <v>109</v>
      </c>
      <c r="F90" s="133">
        <f>SUM(F88:F89)</f>
        <v>1589.2</v>
      </c>
      <c r="G90" s="117"/>
      <c r="H90" s="117"/>
      <c r="I90" s="115"/>
      <c r="J90" s="117"/>
    </row>
    <row r="91" spans="2:9" ht="15.75" thickBot="1">
      <c r="B91" s="25"/>
      <c r="C91" s="25"/>
      <c r="D91" s="135"/>
      <c r="E91" s="135"/>
      <c r="F91" s="135"/>
      <c r="G91" s="72"/>
      <c r="H91" s="136"/>
      <c r="I91" s="134"/>
    </row>
    <row r="92" spans="5:6" ht="15.75" thickBot="1">
      <c r="E92" s="114" t="s">
        <v>120</v>
      </c>
      <c r="F92" s="131">
        <f>F87+F90</f>
        <v>24381.16</v>
      </c>
    </row>
    <row r="93" ht="15.75" thickBot="1"/>
    <row r="94" ht="15.75" thickBot="1">
      <c r="B94" s="112" t="s">
        <v>15</v>
      </c>
    </row>
    <row r="95" spans="2:10" ht="44.25" customHeight="1">
      <c r="B95" s="139" t="s">
        <v>139</v>
      </c>
      <c r="C95" s="100" t="s">
        <v>68</v>
      </c>
      <c r="D95" s="100">
        <v>47844</v>
      </c>
      <c r="E95" s="144" t="s">
        <v>147</v>
      </c>
      <c r="F95" s="102">
        <v>22550.4</v>
      </c>
      <c r="G95" s="117" t="s">
        <v>87</v>
      </c>
      <c r="H95" s="117" t="s">
        <v>107</v>
      </c>
      <c r="I95" s="115" t="s">
        <v>100</v>
      </c>
      <c r="J95" s="117" t="s">
        <v>119</v>
      </c>
    </row>
    <row r="96" spans="2:10" ht="44.25" customHeight="1">
      <c r="B96" s="139" t="s">
        <v>140</v>
      </c>
      <c r="C96" s="100" t="s">
        <v>68</v>
      </c>
      <c r="D96" s="100">
        <v>47881</v>
      </c>
      <c r="E96" s="144" t="s">
        <v>148</v>
      </c>
      <c r="F96" s="102">
        <v>18391.8</v>
      </c>
      <c r="G96" s="117" t="s">
        <v>87</v>
      </c>
      <c r="H96" s="117" t="s">
        <v>107</v>
      </c>
      <c r="I96" s="115" t="s">
        <v>100</v>
      </c>
      <c r="J96" s="117" t="s">
        <v>119</v>
      </c>
    </row>
    <row r="97" spans="2:10" ht="44.25" customHeight="1">
      <c r="B97" s="139" t="s">
        <v>141</v>
      </c>
      <c r="C97" s="100" t="s">
        <v>68</v>
      </c>
      <c r="D97" s="100">
        <v>47903</v>
      </c>
      <c r="E97" s="144" t="s">
        <v>146</v>
      </c>
      <c r="F97" s="102">
        <v>16321.2</v>
      </c>
      <c r="G97" s="117" t="s">
        <v>87</v>
      </c>
      <c r="H97" s="117" t="s">
        <v>108</v>
      </c>
      <c r="I97" s="115" t="s">
        <v>106</v>
      </c>
      <c r="J97" s="117" t="s">
        <v>119</v>
      </c>
    </row>
    <row r="98" spans="2:10" ht="44.25" customHeight="1">
      <c r="B98" s="139" t="s">
        <v>142</v>
      </c>
      <c r="C98" s="100" t="s">
        <v>68</v>
      </c>
      <c r="D98" s="100">
        <v>47933</v>
      </c>
      <c r="E98" s="144" t="s">
        <v>149</v>
      </c>
      <c r="F98" s="102">
        <v>7487.8</v>
      </c>
      <c r="G98" s="117" t="s">
        <v>154</v>
      </c>
      <c r="H98" s="117" t="s">
        <v>108</v>
      </c>
      <c r="I98" s="115" t="s">
        <v>106</v>
      </c>
      <c r="J98" s="117" t="s">
        <v>119</v>
      </c>
    </row>
    <row r="99" spans="2:10" ht="44.25" customHeight="1">
      <c r="B99" s="139" t="s">
        <v>143</v>
      </c>
      <c r="C99" s="100" t="s">
        <v>68</v>
      </c>
      <c r="D99" s="100">
        <v>47975</v>
      </c>
      <c r="E99" s="144" t="s">
        <v>150</v>
      </c>
      <c r="F99" s="102">
        <v>30067.2</v>
      </c>
      <c r="G99" s="117" t="s">
        <v>87</v>
      </c>
      <c r="H99" s="117" t="s">
        <v>107</v>
      </c>
      <c r="I99" s="115" t="s">
        <v>100</v>
      </c>
      <c r="J99" s="117" t="s">
        <v>119</v>
      </c>
    </row>
    <row r="100" spans="2:10" ht="44.25" customHeight="1">
      <c r="B100" s="139" t="s">
        <v>143</v>
      </c>
      <c r="C100" s="100" t="s">
        <v>68</v>
      </c>
      <c r="D100" s="100">
        <v>47976</v>
      </c>
      <c r="E100" s="144" t="s">
        <v>151</v>
      </c>
      <c r="F100" s="102">
        <v>15516.71</v>
      </c>
      <c r="G100" s="117" t="s">
        <v>87</v>
      </c>
      <c r="H100" s="117" t="s">
        <v>107</v>
      </c>
      <c r="I100" s="115" t="s">
        <v>100</v>
      </c>
      <c r="J100" s="117" t="s">
        <v>119</v>
      </c>
    </row>
    <row r="101" spans="2:10" ht="44.25" customHeight="1">
      <c r="B101" s="139" t="s">
        <v>144</v>
      </c>
      <c r="C101" s="100" t="s">
        <v>68</v>
      </c>
      <c r="D101" s="100">
        <v>48004</v>
      </c>
      <c r="E101" s="144" t="s">
        <v>152</v>
      </c>
      <c r="F101" s="102">
        <v>24603.6</v>
      </c>
      <c r="G101" s="117" t="s">
        <v>87</v>
      </c>
      <c r="H101" s="117" t="s">
        <v>107</v>
      </c>
      <c r="I101" s="115" t="s">
        <v>100</v>
      </c>
      <c r="J101" s="117" t="s">
        <v>119</v>
      </c>
    </row>
    <row r="102" spans="2:10" ht="44.25" customHeight="1">
      <c r="B102" s="139" t="s">
        <v>145</v>
      </c>
      <c r="C102" s="100" t="s">
        <v>156</v>
      </c>
      <c r="D102" s="100">
        <v>74</v>
      </c>
      <c r="E102" s="144" t="s">
        <v>153</v>
      </c>
      <c r="F102" s="102">
        <v>24335.67</v>
      </c>
      <c r="G102" s="117" t="s">
        <v>155</v>
      </c>
      <c r="H102" s="117" t="s">
        <v>108</v>
      </c>
      <c r="I102" s="115" t="s">
        <v>106</v>
      </c>
      <c r="J102" s="117" t="s">
        <v>119</v>
      </c>
    </row>
    <row r="103" spans="2:10" ht="21.75" customHeight="1" thickBot="1">
      <c r="B103" s="145"/>
      <c r="C103" s="124"/>
      <c r="D103" s="124"/>
      <c r="E103" s="125"/>
      <c r="F103" s="146"/>
      <c r="G103" s="127"/>
      <c r="H103" s="127"/>
      <c r="I103" s="118"/>
      <c r="J103" s="127"/>
    </row>
    <row r="104" spans="5:6" ht="15.75" thickBot="1">
      <c r="E104" s="114" t="s">
        <v>120</v>
      </c>
      <c r="F104" s="131">
        <f>SUM(F95:F102)</f>
        <v>159274.38</v>
      </c>
    </row>
    <row r="105" spans="1:9" s="142" customFormat="1" ht="15">
      <c r="A105" s="26"/>
      <c r="B105" s="40"/>
      <c r="C105" s="40"/>
      <c r="D105" s="26"/>
      <c r="E105" s="26"/>
      <c r="F105" s="26"/>
      <c r="G105" s="26"/>
      <c r="H105" s="143"/>
      <c r="I105" s="141"/>
    </row>
  </sheetData>
  <sheetProtection/>
  <mergeCells count="5">
    <mergeCell ref="B3:G3"/>
    <mergeCell ref="B4:G4"/>
    <mergeCell ref="B5:G5"/>
    <mergeCell ref="B7:J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amolina</dc:creator>
  <cp:keywords/>
  <dc:description/>
  <cp:lastModifiedBy>Jose de Jesús Gomez Valle</cp:lastModifiedBy>
  <cp:lastPrinted>2014-07-24T17:31:00Z</cp:lastPrinted>
  <dcterms:created xsi:type="dcterms:W3CDTF">2008-06-19T15:10:19Z</dcterms:created>
  <dcterms:modified xsi:type="dcterms:W3CDTF">2022-12-08T19:18:34Z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